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5075" windowHeight="8220"/>
  </bookViews>
  <sheets>
    <sheet name="Calculadoras" sheetId="1" r:id="rId1"/>
    <sheet name="Cubo de Aire Áureo" sheetId="5" r:id="rId2"/>
  </sheets>
  <calcPr calcId="125725"/>
</workbook>
</file>

<file path=xl/calcChain.xml><?xml version="1.0" encoding="utf-8"?>
<calcChain xmlns="http://schemas.openxmlformats.org/spreadsheetml/2006/main">
  <c r="D41" i="5"/>
  <c r="D36"/>
  <c r="E36" s="1"/>
  <c r="C36"/>
  <c r="B36" s="1"/>
  <c r="N31"/>
  <c r="D31"/>
  <c r="D6"/>
  <c r="C6" s="1"/>
  <c r="D11"/>
  <c r="D16"/>
  <c r="N6" s="1"/>
  <c r="C11"/>
  <c r="B11" s="1"/>
  <c r="O80" i="1"/>
  <c r="D83"/>
  <c r="E79"/>
  <c r="E91" s="1"/>
  <c r="C79"/>
  <c r="O13"/>
  <c r="C12"/>
  <c r="E12"/>
  <c r="D16"/>
  <c r="T2"/>
  <c r="E44" i="5" l="1"/>
  <c r="E45" s="1"/>
  <c r="N44" s="1"/>
  <c r="E32"/>
  <c r="E35"/>
  <c r="K30"/>
  <c r="N42"/>
  <c r="N36" s="1"/>
  <c r="N40"/>
  <c r="N38"/>
  <c r="C34"/>
  <c r="E37"/>
  <c r="E43"/>
  <c r="K29"/>
  <c r="C31"/>
  <c r="E31"/>
  <c r="O31"/>
  <c r="E33"/>
  <c r="E34"/>
  <c r="E38"/>
  <c r="E39"/>
  <c r="E40" s="1"/>
  <c r="E41"/>
  <c r="E42" s="1"/>
  <c r="E11"/>
  <c r="W13" i="1"/>
  <c r="W14" s="1"/>
  <c r="W15" s="1"/>
  <c r="W16" s="1"/>
  <c r="W17" s="1"/>
  <c r="W18" s="1"/>
  <c r="W19" s="1"/>
  <c r="W20" s="1"/>
  <c r="W21" s="1"/>
  <c r="W22" s="1"/>
  <c r="W23" s="1"/>
  <c r="W24" s="1"/>
  <c r="W25" s="1"/>
  <c r="W26" s="1"/>
  <c r="W27" s="1"/>
  <c r="W28" s="1"/>
  <c r="W29" s="1"/>
  <c r="W30" s="1"/>
  <c r="F41"/>
  <c r="F43"/>
  <c r="E24"/>
  <c r="Y13"/>
  <c r="Y14" s="1"/>
  <c r="Y15" s="1"/>
  <c r="S13"/>
  <c r="S10"/>
  <c r="F57"/>
  <c r="F59" s="1"/>
  <c r="E12" i="5" l="1"/>
  <c r="R37"/>
  <c r="E7"/>
  <c r="O6"/>
  <c r="E8"/>
  <c r="E6"/>
  <c r="E16"/>
  <c r="E17" s="1"/>
  <c r="E10"/>
  <c r="E19"/>
  <c r="E20" s="1"/>
  <c r="E18"/>
  <c r="E14"/>
  <c r="E15" s="1"/>
  <c r="E13"/>
  <c r="E9"/>
  <c r="K5"/>
  <c r="S29" s="1"/>
  <c r="T35" s="1"/>
  <c r="K4"/>
  <c r="W31" i="1"/>
  <c r="W32" s="1"/>
  <c r="V30"/>
  <c r="V31"/>
  <c r="Y16"/>
  <c r="Y17" s="1"/>
  <c r="Y18" s="1"/>
  <c r="Y19" s="1"/>
  <c r="Y20" s="1"/>
  <c r="Y21" s="1"/>
  <c r="Y22" s="1"/>
  <c r="Y23" s="1"/>
  <c r="Y24" s="1"/>
  <c r="Y25" s="1"/>
  <c r="Y26" s="1"/>
  <c r="Y27" s="1"/>
  <c r="Y28" s="1"/>
  <c r="Y29" s="1"/>
  <c r="Y30" s="1"/>
  <c r="Y31" s="1"/>
  <c r="F12"/>
  <c r="N16" s="1"/>
  <c r="K7"/>
  <c r="F8"/>
  <c r="F10"/>
  <c r="N12"/>
  <c r="N8" s="1"/>
  <c r="E8" s="1"/>
  <c r="C8" s="1"/>
  <c r="F14"/>
  <c r="F16"/>
  <c r="F18" s="1"/>
  <c r="F28"/>
  <c r="F30" s="1"/>
  <c r="F20"/>
  <c r="F22" s="1"/>
  <c r="V15"/>
  <c r="V17"/>
  <c r="V19"/>
  <c r="V21"/>
  <c r="V23"/>
  <c r="V25"/>
  <c r="V27"/>
  <c r="V29"/>
  <c r="Z14"/>
  <c r="V14"/>
  <c r="V16"/>
  <c r="V18"/>
  <c r="V20"/>
  <c r="V22"/>
  <c r="V24"/>
  <c r="V26"/>
  <c r="V28"/>
  <c r="Z15"/>
  <c r="F79"/>
  <c r="Z18"/>
  <c r="Z26"/>
  <c r="Z21"/>
  <c r="Z29"/>
  <c r="N79"/>
  <c r="N75" s="1"/>
  <c r="F47"/>
  <c r="F49"/>
  <c r="F51" s="1"/>
  <c r="F61"/>
  <c r="F63" s="1"/>
  <c r="F53"/>
  <c r="F55" s="1"/>
  <c r="T36" i="5" l="1"/>
  <c r="T37" s="1"/>
  <c r="T38" s="1"/>
  <c r="T39" s="1"/>
  <c r="Q43"/>
  <c r="R30"/>
  <c r="Q31" s="1"/>
  <c r="N19"/>
  <c r="E75" i="1"/>
  <c r="C75" s="1"/>
  <c r="F81"/>
  <c r="D75"/>
  <c r="F87"/>
  <c r="F89" s="1"/>
  <c r="F83"/>
  <c r="F85" s="1"/>
  <c r="N83"/>
  <c r="F95"/>
  <c r="F97" s="1"/>
  <c r="N95" s="1"/>
  <c r="N91" s="1"/>
  <c r="Z30"/>
  <c r="Y32"/>
  <c r="Y33" s="1"/>
  <c r="Z33" s="1"/>
  <c r="Z25"/>
  <c r="Z17"/>
  <c r="Z22"/>
  <c r="Z31"/>
  <c r="V32"/>
  <c r="W33"/>
  <c r="Z27"/>
  <c r="Z23"/>
  <c r="Z19"/>
  <c r="Z28"/>
  <c r="Z24"/>
  <c r="Z20"/>
  <c r="Z16"/>
  <c r="F24"/>
  <c r="F26" s="1"/>
  <c r="K6"/>
  <c r="D8"/>
  <c r="N28"/>
  <c r="N24" s="1"/>
  <c r="N22"/>
  <c r="F75"/>
  <c r="F77"/>
  <c r="K73"/>
  <c r="F91"/>
  <c r="F93" s="1"/>
  <c r="K74"/>
  <c r="N89"/>
  <c r="N17" i="5" l="1"/>
  <c r="N11" s="1"/>
  <c r="N13"/>
  <c r="N15"/>
  <c r="Z32" i="1"/>
  <c r="V33"/>
</calcChain>
</file>

<file path=xl/sharedStrings.xml><?xml version="1.0" encoding="utf-8"?>
<sst xmlns="http://schemas.openxmlformats.org/spreadsheetml/2006/main" count="162" uniqueCount="95">
  <si>
    <t>…</t>
  </si>
  <si>
    <t>M</t>
  </si>
  <si>
    <t>=</t>
  </si>
  <si>
    <t>ALTURA (A)</t>
  </si>
  <si>
    <t>4 * D =</t>
  </si>
  <si>
    <t>3 * D =</t>
  </si>
  <si>
    <t>PLANTUMBILICA (PU)</t>
  </si>
  <si>
    <t>1/10</t>
  </si>
  <si>
    <t>DISTANCIAS CORPORALES</t>
  </si>
  <si>
    <t>Corumbílica</t>
  </si>
  <si>
    <t>DIGITUMBILICA (DU)</t>
  </si>
  <si>
    <t>Corodígita</t>
  </si>
  <si>
    <t>Ancho</t>
  </si>
  <si>
    <t>Paso lateral</t>
  </si>
  <si>
    <t>Puborrotela</t>
  </si>
  <si>
    <t>Planturrotela</t>
  </si>
  <si>
    <t>ESTATURA o ALTURA (A).</t>
  </si>
  <si>
    <t>Ventral</t>
  </si>
  <si>
    <t>ESTATURA o ALTURA (A) .</t>
  </si>
  <si>
    <t>Fi = Φ =</t>
  </si>
  <si>
    <t>OPERACIÓN</t>
  </si>
  <si>
    <t>SECCIÓN ÁUREA</t>
  </si>
  <si>
    <t>MEDIDA (M)</t>
  </si>
  <si>
    <t>M * Φ =</t>
  </si>
  <si>
    <t>M / Φ =</t>
  </si>
  <si>
    <t>CALCULADORA  Φ (FI)</t>
  </si>
  <si>
    <t>SECUENCIAS FIBONACCI</t>
  </si>
  <si>
    <t>CALCULADORA  DE SERIES FIBONACCI</t>
  </si>
  <si>
    <t>NÚMERO DE REFERENCIA (R):</t>
  </si>
  <si>
    <t>DESCENDENTE      R * (1/Φ) =</t>
  </si>
  <si>
    <t>COCIENTE:  N / (N-1)</t>
  </si>
  <si>
    <t>PRUEBA</t>
  </si>
  <si>
    <t>EL HUMANO Φ (FI)</t>
  </si>
  <si>
    <t>Sustituya el Número Amarillo por su Número de Referencia (M)</t>
  </si>
  <si>
    <t xml:space="preserve">Sustituya el Número   Amarillo por su Número de Referencia  (R) </t>
  </si>
  <si>
    <t>Sustituya el Número Amarillo por la Altura (A) que desee y automáticamente se  recalcula el resto de las proporciones</t>
  </si>
  <si>
    <t>Dígitocaela</t>
  </si>
  <si>
    <t>Corocaelum</t>
  </si>
  <si>
    <t>1/10 = décima corporal</t>
  </si>
  <si>
    <t>ESTATURA UNIVERSAL con PROP. Φ</t>
  </si>
  <si>
    <t>ASCENDENTE     R * Φ =</t>
  </si>
  <si>
    <t>COCIENTE:     (N-1) / N</t>
  </si>
  <si>
    <t>SUGERENCIAS:</t>
  </si>
  <si>
    <t>1- Una forma facil de generar un "arcano" o columna vertebral de un proyecto en armonía con el universo, es encontrar el Número de Referencia (R), que puede ser la dimensión mayor del proyecto, medida en el eje principal de la geometría del proyecto.</t>
  </si>
  <si>
    <t>2- Poner el eje en porporción áurea, esto es que sus partes estén en armonía respecto a la totalidad.</t>
  </si>
  <si>
    <t>3- Con sólo poner el Número de Referencia (R)  en lugar del número 100 (en amarillo), la CALCULADORA DE FIBONACCI le genera una secuencia áurea de múltiplos y otra de submúltiplos.</t>
  </si>
  <si>
    <t>4- Luego se puede hacer lo mismo con cada uno de las partes más importantes dependientes del cuerpo, pero con cierta autonomía (similar a lo que sucede con los miembros del cuerpo humano.</t>
  </si>
  <si>
    <t>5- A criterio de cada diseñador, puede escoger el grado de aplicación, incluso es interesante hacerlo para algunos elementos de especial interés.</t>
  </si>
  <si>
    <t>!!! QUÉ LO DISFRUTEN !!!</t>
  </si>
  <si>
    <r>
      <t xml:space="preserve">Esta CALCUALDORA FI nos permite encontrar rápido y con gran precisión el múltiplo y submúltiplo áureo inmediatos a cualqier número que uno desee. Basta sustituir el </t>
    </r>
    <r>
      <rPr>
        <b/>
        <sz val="11"/>
        <color theme="1"/>
        <rFont val="Calibri"/>
        <family val="2"/>
        <scheme val="minor"/>
      </rPr>
      <t>Número 1</t>
    </r>
    <r>
      <rPr>
        <sz val="11"/>
        <color theme="1"/>
        <rFont val="Calibri"/>
        <family val="2"/>
        <scheme val="minor"/>
      </rPr>
      <t xml:space="preserve"> (en amarillo) por que que deseamos usaar de referencia.</t>
    </r>
  </si>
  <si>
    <t>1- Ponemos este cuadro con la Estatura Promedio Universal (1,73m) para que se observe que las diferencias son mínimas y están dentro del rango de 2 desviaciones estándar.</t>
  </si>
  <si>
    <t>2- Desde luego que si van a hacer un proyecto en los países nórdicos europeos, se debe usar una estatura adecuada (algo así como 1,80m).</t>
  </si>
  <si>
    <t>3- Para los países latinos o tropicales en general, parece preferible y práctico usar la estatura Fi (1,618m), porque simplifica el cálculo y la modulación, y seguimos dentro de un rango adecuado.</t>
  </si>
  <si>
    <t>4- Nótese que la modulación con materiales, alturas de piso a cielo, puertas, pasillos, etc. en sistema métrico decimal, con sus medidas tradicionales se ajustan muy bien a la modulación áurea, basada en la estarura Fi = 1,618m.</t>
  </si>
  <si>
    <t>5- !!! Algo sabía el afamado director de cine Jhon Derek al filmar la película "10: la mujer perfecta", teniendo como protagonista a su esposa: Bo Derek, con medidas excepcionales, incluyendo la estatura Fi = 1,618m !!!</t>
  </si>
  <si>
    <r>
      <rPr>
        <b/>
        <sz val="11"/>
        <color theme="1"/>
        <rFont val="Calibri"/>
        <family val="2"/>
        <scheme val="minor"/>
      </rPr>
      <t>Sugerencia:</t>
    </r>
    <r>
      <rPr>
        <sz val="11"/>
        <color theme="1"/>
        <rFont val="Calibri"/>
        <family val="2"/>
        <scheme val="minor"/>
      </rPr>
      <t xml:space="preserve"> volver al primer diagrama para verlo a la luz de toda la información</t>
    </r>
  </si>
  <si>
    <t>Para la modulación corporal se usó el clásico "Canon de las 8 cabezas", pero aumentado a 10 para tener la Envergadura (verdadera altura del cuerpo humano y dondel el obligo sí es el centro). Y luego aumentado a 12, para tener el espacio vital culturalmente aceptado (cubo de aire), para aplicar la proporción a escala masiva de gente en un mismo espacio.</t>
  </si>
  <si>
    <r>
      <t>Φ²   Φ</t>
    </r>
    <r>
      <rPr>
        <b/>
        <sz val="14"/>
        <color theme="1"/>
        <rFont val="Calibri"/>
        <family val="2"/>
      </rPr>
      <t>³</t>
    </r>
  </si>
  <si>
    <r>
      <t>Φ</t>
    </r>
    <r>
      <rPr>
        <b/>
        <sz val="14"/>
        <color theme="1"/>
        <rFont val="Calibri"/>
        <family val="2"/>
      </rPr>
      <t>²</t>
    </r>
    <r>
      <rPr>
        <b/>
        <vertAlign val="subscript"/>
        <sz val="14"/>
        <color theme="1"/>
        <rFont val="Calibri"/>
        <family val="2"/>
        <scheme val="minor"/>
      </rPr>
      <t>2</t>
    </r>
    <r>
      <rPr>
        <b/>
        <sz val="14"/>
        <color theme="1"/>
        <rFont val="Calibri"/>
        <family val="2"/>
        <scheme val="minor"/>
      </rPr>
      <t xml:space="preserve"> = 0</t>
    </r>
  </si>
  <si>
    <r>
      <t>Φ</t>
    </r>
    <r>
      <rPr>
        <b/>
        <sz val="14"/>
        <color theme="1"/>
        <rFont val="Calibri"/>
        <family val="2"/>
      </rPr>
      <t>³</t>
    </r>
    <r>
      <rPr>
        <b/>
        <vertAlign val="subscript"/>
        <sz val="14"/>
        <color theme="1"/>
        <rFont val="Calibri"/>
        <family val="2"/>
        <scheme val="minor"/>
      </rPr>
      <t>2</t>
    </r>
    <r>
      <rPr>
        <b/>
        <sz val="14"/>
        <color theme="1"/>
        <rFont val="Calibri"/>
        <family val="2"/>
        <scheme val="minor"/>
      </rPr>
      <t xml:space="preserve"> = 0</t>
    </r>
  </si>
  <si>
    <r>
      <t>Φ</t>
    </r>
    <r>
      <rPr>
        <b/>
        <vertAlign val="subscript"/>
        <sz val="14"/>
        <color theme="1"/>
        <rFont val="Calibri"/>
        <family val="2"/>
        <scheme val="minor"/>
      </rPr>
      <t>1</t>
    </r>
    <r>
      <rPr>
        <b/>
        <sz val="14"/>
        <color theme="1"/>
        <rFont val="Calibri"/>
        <family val="2"/>
        <scheme val="minor"/>
      </rPr>
      <t xml:space="preserve"> = </t>
    </r>
  </si>
  <si>
    <r>
      <t>Φ</t>
    </r>
    <r>
      <rPr>
        <b/>
        <vertAlign val="subscript"/>
        <sz val="14"/>
        <color theme="1"/>
        <rFont val="Calibri"/>
        <family val="2"/>
        <scheme val="minor"/>
      </rPr>
      <t>2</t>
    </r>
    <r>
      <rPr>
        <b/>
        <sz val="14"/>
        <color theme="1"/>
        <rFont val="Calibri"/>
        <family val="2"/>
        <scheme val="minor"/>
      </rPr>
      <t xml:space="preserve"> = </t>
    </r>
  </si>
  <si>
    <t>además que:</t>
  </si>
  <si>
    <t>convendremos que:</t>
  </si>
  <si>
    <t xml:space="preserve"> Fi= Φ=</t>
  </si>
  <si>
    <t>PU = E /* Φ =</t>
  </si>
  <si>
    <t>CU = E * Φ =</t>
  </si>
  <si>
    <r>
      <t>Φ</t>
    </r>
    <r>
      <rPr>
        <b/>
        <sz val="8"/>
        <color theme="1"/>
        <rFont val="Arial"/>
        <family val="2"/>
      </rPr>
      <t>2</t>
    </r>
    <r>
      <rPr>
        <b/>
        <sz val="11"/>
        <color theme="1"/>
        <rFont val="Arial"/>
        <family val="2"/>
      </rPr>
      <t xml:space="preserve"> = </t>
    </r>
  </si>
  <si>
    <t>ENVERGADURA (E) = 2 * E * Φ</t>
  </si>
  <si>
    <t>PLANTUCAELO (E) = E  * Φ * 12 / 5</t>
  </si>
  <si>
    <t>PLANTUCAELO (E) = E  * Φ * 12/ 5</t>
  </si>
  <si>
    <t>Φ =</t>
  </si>
  <si>
    <t>VOLUMEN = 20 * Φ³ =</t>
  </si>
  <si>
    <t>M3</t>
  </si>
  <si>
    <t>M2</t>
  </si>
  <si>
    <t>CUBO DE AIRE ÁUREO Φ (FI)</t>
  </si>
  <si>
    <t xml:space="preserve">2 * Φ =     </t>
  </si>
  <si>
    <t>SERIE FIBONACCI CON CUBOS DE AIRE ÁUREOS</t>
  </si>
  <si>
    <t>ÁREA = 4 * Φ² =</t>
  </si>
  <si>
    <r>
      <t>Φ</t>
    </r>
    <r>
      <rPr>
        <b/>
        <vertAlign val="subscript"/>
        <sz val="14"/>
        <color theme="1"/>
        <rFont val="Arial"/>
        <family val="2"/>
      </rPr>
      <t>1</t>
    </r>
    <r>
      <rPr>
        <b/>
        <sz val="14"/>
        <color theme="1"/>
        <rFont val="Arial"/>
        <family val="2"/>
      </rPr>
      <t xml:space="preserve"> = </t>
    </r>
  </si>
  <si>
    <r>
      <t>Φ</t>
    </r>
    <r>
      <rPr>
        <b/>
        <vertAlign val="subscript"/>
        <sz val="14"/>
        <color theme="1"/>
        <rFont val="Arial"/>
        <family val="2"/>
      </rPr>
      <t>2</t>
    </r>
    <r>
      <rPr>
        <b/>
        <sz val="14"/>
        <color theme="1"/>
        <rFont val="Arial"/>
        <family val="2"/>
      </rPr>
      <t xml:space="preserve"> = </t>
    </r>
  </si>
  <si>
    <r>
      <rPr>
        <b/>
        <sz val="14"/>
        <color theme="1"/>
        <rFont val="Arial"/>
        <family val="2"/>
      </rPr>
      <t>Dado que Φ                            tiene 2 valores:</t>
    </r>
    <r>
      <rPr>
        <b/>
        <sz val="11"/>
        <color theme="1"/>
        <rFont val="Arial"/>
        <family val="2"/>
      </rPr>
      <t xml:space="preserve"> </t>
    </r>
  </si>
  <si>
    <r>
      <rPr>
        <b/>
        <sz val="14"/>
        <color theme="1"/>
        <rFont val="Arial"/>
        <family val="2"/>
      </rPr>
      <t>Φ</t>
    </r>
    <r>
      <rPr>
        <b/>
        <sz val="8"/>
        <color theme="1"/>
        <rFont val="Arial"/>
        <family val="2"/>
      </rPr>
      <t>1</t>
    </r>
    <r>
      <rPr>
        <b/>
        <sz val="11"/>
        <color theme="1"/>
        <rFont val="Arial"/>
        <family val="2"/>
      </rPr>
      <t xml:space="preserve"> = 1/</t>
    </r>
    <r>
      <rPr>
        <b/>
        <sz val="14"/>
        <color theme="1"/>
        <rFont val="Arial"/>
        <family val="2"/>
      </rPr>
      <t>Φ</t>
    </r>
    <r>
      <rPr>
        <b/>
        <sz val="8"/>
        <color theme="1"/>
        <rFont val="Arial"/>
        <family val="2"/>
      </rPr>
      <t>2</t>
    </r>
    <r>
      <rPr>
        <b/>
        <sz val="11"/>
        <color theme="1"/>
        <rFont val="Arial"/>
        <family val="2"/>
      </rPr>
      <t xml:space="preserve">  =  0,618033989...</t>
    </r>
  </si>
  <si>
    <r>
      <rPr>
        <b/>
        <sz val="14"/>
        <color theme="1"/>
        <rFont val="Arial"/>
        <family val="2"/>
      </rPr>
      <t>Φ</t>
    </r>
    <r>
      <rPr>
        <b/>
        <vertAlign val="superscript"/>
        <sz val="11"/>
        <color theme="1"/>
        <rFont val="Arial"/>
        <family val="2"/>
      </rPr>
      <t>2</t>
    </r>
    <r>
      <rPr>
        <b/>
        <sz val="11"/>
        <color theme="1"/>
        <rFont val="Arial"/>
        <family val="2"/>
      </rPr>
      <t xml:space="preserve"> = 1+ Φ  =  2,618033989...</t>
    </r>
  </si>
  <si>
    <r>
      <rPr>
        <b/>
        <sz val="14"/>
        <color theme="1"/>
        <rFont val="Arial"/>
        <family val="2"/>
      </rPr>
      <t>Φ</t>
    </r>
    <r>
      <rPr>
        <b/>
        <sz val="12"/>
        <color theme="1"/>
        <rFont val="Arial"/>
        <family val="2"/>
      </rPr>
      <t xml:space="preserve">= </t>
    </r>
  </si>
  <si>
    <t>DIGITUCAELUM ÁUREO</t>
  </si>
  <si>
    <t>DCA = E * Φ =</t>
  </si>
  <si>
    <t>ALTURA DEL CUBO DE AIRE ÁUREO  =  5 * Φ  =</t>
  </si>
  <si>
    <r>
      <t>ALTURA =    3*Φ</t>
    </r>
    <r>
      <rPr>
        <b/>
        <sz val="8"/>
        <color theme="1"/>
        <rFont val="Calibri"/>
        <family val="2"/>
        <scheme val="minor"/>
      </rPr>
      <t>1</t>
    </r>
    <r>
      <rPr>
        <b/>
        <sz val="12"/>
        <color theme="1"/>
        <rFont val="Calibri"/>
        <family val="2"/>
        <scheme val="minor"/>
      </rPr>
      <t>*Φ</t>
    </r>
    <r>
      <rPr>
        <b/>
        <sz val="8"/>
        <color theme="1"/>
        <rFont val="Calibri"/>
        <family val="2"/>
        <scheme val="minor"/>
      </rPr>
      <t xml:space="preserve">2 </t>
    </r>
    <r>
      <rPr>
        <b/>
        <sz val="12"/>
        <color theme="1"/>
        <rFont val="Calibri"/>
        <family val="2"/>
        <scheme val="minor"/>
      </rPr>
      <t xml:space="preserve">= 5 * Φ = </t>
    </r>
  </si>
  <si>
    <t>LADO = 2*Φ = M=</t>
  </si>
  <si>
    <t>ALTURA DEL CUBO DE AIRE ÁUREO = 5 * Φ = . . .</t>
  </si>
  <si>
    <t xml:space="preserve">"CUBO DE AIRE" HUMANO ÁUREO                </t>
  </si>
  <si>
    <t>Φ</t>
  </si>
  <si>
    <t xml:space="preserve">CUBO DE AIRE ÁUREO </t>
  </si>
  <si>
    <r>
      <rPr>
        <b/>
        <sz val="16"/>
        <color theme="1"/>
        <rFont val="Calibri"/>
        <family val="2"/>
        <scheme val="minor"/>
      </rPr>
      <t>Partiendo de un cuerpo humano áureo, con:</t>
    </r>
    <r>
      <rPr>
        <sz val="16"/>
        <color theme="1"/>
        <rFont val="Calibri"/>
        <family val="2"/>
        <scheme val="minor"/>
      </rPr>
      <t xml:space="preserve"> </t>
    </r>
    <r>
      <rPr>
        <b/>
        <sz val="16"/>
        <color theme="1"/>
        <rFont val="Calibri"/>
        <family val="2"/>
        <scheme val="minor"/>
      </rPr>
      <t>&gt;</t>
    </r>
    <r>
      <rPr>
        <sz val="16"/>
        <color theme="1"/>
        <rFont val="Calibri"/>
        <family val="2"/>
        <scheme val="minor"/>
      </rPr>
      <t>(Altura) A= Φ</t>
    </r>
    <r>
      <rPr>
        <b/>
        <sz val="9"/>
        <color theme="1"/>
        <rFont val="Calibri"/>
        <family val="2"/>
        <scheme val="minor"/>
      </rPr>
      <t xml:space="preserve">2 </t>
    </r>
    <r>
      <rPr>
        <sz val="9"/>
        <color theme="1"/>
        <rFont val="Calibri"/>
        <family val="2"/>
        <scheme val="minor"/>
      </rPr>
      <t xml:space="preserve"> </t>
    </r>
    <r>
      <rPr>
        <sz val="16"/>
        <color theme="1"/>
        <rFont val="Calibri"/>
        <family val="2"/>
        <scheme val="minor"/>
      </rPr>
      <t xml:space="preserve">= 1,618m,                                       </t>
    </r>
    <r>
      <rPr>
        <b/>
        <sz val="16"/>
        <color theme="1"/>
        <rFont val="Calibri"/>
        <family val="2"/>
        <scheme val="minor"/>
      </rPr>
      <t>&gt;</t>
    </r>
    <r>
      <rPr>
        <sz val="16"/>
        <color theme="1"/>
        <rFont val="Calibri"/>
        <family val="2"/>
        <scheme val="minor"/>
      </rPr>
      <t>(Envergadura) E = 2 * (Φ</t>
    </r>
    <r>
      <rPr>
        <b/>
        <sz val="9"/>
        <color theme="1"/>
        <rFont val="Calibri"/>
        <family val="2"/>
        <scheme val="minor"/>
      </rPr>
      <t>2</t>
    </r>
    <r>
      <rPr>
        <sz val="16"/>
        <color theme="1"/>
        <rFont val="Calibri"/>
        <family val="2"/>
        <scheme val="minor"/>
      </rPr>
      <t xml:space="preserve">* Φ) = 2,0m,                                        </t>
    </r>
    <r>
      <rPr>
        <b/>
        <sz val="16"/>
        <color theme="1"/>
        <rFont val="Calibri"/>
        <family val="2"/>
        <scheme val="minor"/>
      </rPr>
      <t>&gt;</t>
    </r>
    <r>
      <rPr>
        <sz val="16"/>
        <color theme="1"/>
        <rFont val="Calibri"/>
        <family val="2"/>
        <scheme val="minor"/>
      </rPr>
      <t xml:space="preserve">Ancho Vital= 2 *Φ = 1,2m,                                    </t>
    </r>
    <r>
      <rPr>
        <b/>
        <sz val="16"/>
        <color theme="1"/>
        <rFont val="Calibri"/>
        <family val="2"/>
        <scheme val="minor"/>
      </rPr>
      <t>&gt;</t>
    </r>
    <r>
      <rPr>
        <sz val="16"/>
        <color theme="1"/>
        <rFont val="Calibri"/>
        <family val="2"/>
        <scheme val="minor"/>
      </rPr>
      <t xml:space="preserve">Área Vital Cuadrada = 4 * Φ² = 1,44m2                              </t>
    </r>
    <r>
      <rPr>
        <b/>
        <sz val="16"/>
        <color theme="1"/>
        <rFont val="Calibri"/>
        <family val="2"/>
        <scheme val="minor"/>
      </rPr>
      <t>&gt;</t>
    </r>
    <r>
      <rPr>
        <sz val="16"/>
        <color theme="1"/>
        <rFont val="Calibri"/>
        <family val="2"/>
        <scheme val="minor"/>
      </rPr>
      <t>Altura Vital = 3 * (Φ</t>
    </r>
    <r>
      <rPr>
        <b/>
        <sz val="9"/>
        <color theme="1"/>
        <rFont val="Calibri"/>
        <family val="2"/>
        <scheme val="minor"/>
      </rPr>
      <t>2</t>
    </r>
    <r>
      <rPr>
        <sz val="16"/>
        <color theme="1"/>
        <rFont val="Calibri"/>
        <family val="2"/>
        <scheme val="minor"/>
      </rPr>
      <t xml:space="preserve">* Φ) = 5 * Φ = 3,0m,               </t>
    </r>
    <r>
      <rPr>
        <b/>
        <sz val="16"/>
        <color theme="1"/>
        <rFont val="Calibri"/>
        <family val="2"/>
        <scheme val="minor"/>
      </rPr>
      <t xml:space="preserve">de donde: </t>
    </r>
    <r>
      <rPr>
        <sz val="16"/>
        <color theme="1"/>
        <rFont val="Calibri"/>
        <family val="2"/>
        <scheme val="minor"/>
      </rPr>
      <t xml:space="preserve">                                                              </t>
    </r>
    <r>
      <rPr>
        <b/>
        <sz val="16"/>
        <color theme="1"/>
        <rFont val="Calibri"/>
        <family val="2"/>
        <scheme val="minor"/>
      </rPr>
      <t>&gt;</t>
    </r>
    <r>
      <rPr>
        <sz val="16"/>
        <color theme="1"/>
        <rFont val="Calibri"/>
        <family val="2"/>
        <scheme val="minor"/>
      </rPr>
      <t>Volúmen Vital Humano = 20 * Φ³ =</t>
    </r>
    <r>
      <rPr>
        <b/>
        <sz val="16"/>
        <color theme="1"/>
        <rFont val="Calibri"/>
        <family val="2"/>
        <scheme val="minor"/>
      </rPr>
      <t xml:space="preserve"> 4,32m3</t>
    </r>
    <r>
      <rPr>
        <sz val="16"/>
        <color theme="1"/>
        <rFont val="Calibri"/>
        <family val="2"/>
        <scheme val="minor"/>
      </rPr>
      <t xml:space="preserve">, </t>
    </r>
    <r>
      <rPr>
        <b/>
        <sz val="16"/>
        <color theme="1"/>
        <rFont val="Calibri"/>
        <family val="2"/>
        <scheme val="minor"/>
      </rPr>
      <t>que:</t>
    </r>
    <r>
      <rPr>
        <sz val="16"/>
        <color theme="1"/>
        <rFont val="Calibri"/>
        <family val="2"/>
        <scheme val="minor"/>
      </rPr>
      <t xml:space="preserve"> dividiendo por Φ genera la serie de Fibonacci para aplicar a la modelación de los espacios cerrados para la interacción humana. </t>
    </r>
    <r>
      <rPr>
        <b/>
        <sz val="16"/>
        <color theme="1"/>
        <rFont val="Calibri"/>
        <family val="2"/>
        <scheme val="minor"/>
      </rPr>
      <t>concluyendo:</t>
    </r>
    <r>
      <rPr>
        <sz val="16"/>
        <color theme="1"/>
        <rFont val="Calibri"/>
        <family val="2"/>
        <scheme val="minor"/>
      </rPr>
      <t xml:space="preserve">                                                       </t>
    </r>
    <r>
      <rPr>
        <b/>
        <sz val="16"/>
        <color theme="1"/>
        <rFont val="Calibri"/>
        <family val="2"/>
        <scheme val="minor"/>
      </rPr>
      <t>&gt;</t>
    </r>
    <r>
      <rPr>
        <sz val="16"/>
        <color theme="1"/>
        <rFont val="Calibri"/>
        <family val="2"/>
        <scheme val="minor"/>
      </rPr>
      <t xml:space="preserve">El punto de partida es un cubo áureo que coincide con una área de piso y una altura de piso a cielo aceptados culturalmente como confortables para baja densidad de reunidos, en condiciones de ventilación, temperatura, luz, ruido y vibraciones aceptables.                                                    </t>
    </r>
    <r>
      <rPr>
        <b/>
        <sz val="16"/>
        <color theme="1"/>
        <rFont val="Calibri"/>
        <family val="2"/>
        <scheme val="minor"/>
      </rPr>
      <t>&gt;</t>
    </r>
    <r>
      <rPr>
        <sz val="16"/>
        <color theme="1"/>
        <rFont val="Calibri"/>
        <family val="2"/>
        <scheme val="minor"/>
      </rPr>
      <t>Se asigna un numeral de la serie conforme a la diferenciación por variación de condiciones respecto al volúmen de referencia.</t>
    </r>
  </si>
</sst>
</file>

<file path=xl/styles.xml><?xml version="1.0" encoding="utf-8"?>
<styleSheet xmlns="http://schemas.openxmlformats.org/spreadsheetml/2006/main">
  <numFmts count="6">
    <numFmt numFmtId="43" formatCode="_(* #,##0.00_);_(* \(#,##0.00\);_(* &quot;-&quot;??_);_(@_)"/>
    <numFmt numFmtId="164" formatCode="0.0000000"/>
    <numFmt numFmtId="165" formatCode="0.000"/>
    <numFmt numFmtId="166" formatCode="0.0"/>
    <numFmt numFmtId="167" formatCode="0.00000000000000"/>
    <numFmt numFmtId="168" formatCode="0.000000000"/>
  </numFmts>
  <fonts count="31">
    <font>
      <sz val="11"/>
      <color theme="1"/>
      <name val="Calibri"/>
      <family val="2"/>
      <scheme val="minor"/>
    </font>
    <font>
      <b/>
      <sz val="11"/>
      <color theme="1"/>
      <name val="Arial"/>
      <family val="2"/>
    </font>
    <font>
      <b/>
      <sz val="10"/>
      <color theme="1"/>
      <name val="Arial"/>
      <family val="2"/>
    </font>
    <font>
      <sz val="11"/>
      <color theme="1"/>
      <name val="Arial"/>
      <family val="2"/>
    </font>
    <font>
      <b/>
      <sz val="12"/>
      <color theme="1"/>
      <name val="Arial"/>
      <family val="2"/>
    </font>
    <font>
      <b/>
      <sz val="12"/>
      <color theme="1"/>
      <name val="Calibri"/>
      <family val="2"/>
      <scheme val="minor"/>
    </font>
    <font>
      <b/>
      <sz val="16"/>
      <color rgb="FFFFFF00"/>
      <name val="Arial"/>
      <family val="2"/>
    </font>
    <font>
      <sz val="9"/>
      <color theme="1"/>
      <name val="Arial"/>
      <family val="2"/>
    </font>
    <font>
      <b/>
      <sz val="15"/>
      <color rgb="FFFFFF00"/>
      <name val="Arial"/>
      <family val="2"/>
    </font>
    <font>
      <b/>
      <sz val="11"/>
      <name val="Arial"/>
      <family val="2"/>
    </font>
    <font>
      <sz val="12"/>
      <color theme="1"/>
      <name val="Arial"/>
      <family val="2"/>
    </font>
    <font>
      <b/>
      <sz val="11"/>
      <color theme="1"/>
      <name val="Calibri"/>
      <family val="2"/>
      <scheme val="minor"/>
    </font>
    <font>
      <b/>
      <sz val="16"/>
      <color rgb="FFFFC000"/>
      <name val="Arial"/>
      <family val="2"/>
    </font>
    <font>
      <b/>
      <sz val="11"/>
      <color theme="2" tint="-0.89999084444715716"/>
      <name val="Calibri"/>
      <family val="2"/>
      <scheme val="minor"/>
    </font>
    <font>
      <b/>
      <sz val="16"/>
      <color theme="1" tint="4.9989318521683403E-2"/>
      <name val="Arial"/>
      <family val="2"/>
    </font>
    <font>
      <sz val="11"/>
      <color theme="1"/>
      <name val="Calibri"/>
      <family val="2"/>
      <scheme val="minor"/>
    </font>
    <font>
      <b/>
      <sz val="14"/>
      <color theme="1"/>
      <name val="Calibri"/>
      <family val="2"/>
      <scheme val="minor"/>
    </font>
    <font>
      <b/>
      <sz val="14"/>
      <color theme="1"/>
      <name val="Calibri"/>
      <family val="2"/>
    </font>
    <font>
      <b/>
      <vertAlign val="subscript"/>
      <sz val="14"/>
      <color theme="1"/>
      <name val="Calibri"/>
      <family val="2"/>
      <scheme val="minor"/>
    </font>
    <font>
      <b/>
      <sz val="9"/>
      <color theme="1"/>
      <name val="Calibri"/>
      <family val="2"/>
      <scheme val="minor"/>
    </font>
    <font>
      <b/>
      <sz val="8"/>
      <color theme="1"/>
      <name val="Arial"/>
      <family val="2"/>
    </font>
    <font>
      <b/>
      <sz val="16"/>
      <color theme="1"/>
      <name val="Calibri"/>
      <family val="2"/>
      <scheme val="minor"/>
    </font>
    <font>
      <b/>
      <sz val="12"/>
      <color rgb="FFFFFF00"/>
      <name val="Arial"/>
      <family val="2"/>
    </font>
    <font>
      <b/>
      <sz val="14"/>
      <color theme="1"/>
      <name val="Arial"/>
      <family val="2"/>
    </font>
    <font>
      <b/>
      <sz val="8"/>
      <color theme="1"/>
      <name val="Calibri"/>
      <family val="2"/>
      <scheme val="minor"/>
    </font>
    <font>
      <b/>
      <sz val="16"/>
      <color theme="1"/>
      <name val="Arial"/>
      <family val="2"/>
    </font>
    <font>
      <b/>
      <vertAlign val="subscript"/>
      <sz val="14"/>
      <color theme="1"/>
      <name val="Arial"/>
      <family val="2"/>
    </font>
    <font>
      <b/>
      <vertAlign val="superscript"/>
      <sz val="11"/>
      <color theme="1"/>
      <name val="Arial"/>
      <family val="2"/>
    </font>
    <font>
      <sz val="9"/>
      <color theme="1"/>
      <name val="Calibri"/>
      <family val="2"/>
      <scheme val="minor"/>
    </font>
    <font>
      <sz val="16"/>
      <color theme="1"/>
      <name val="Calibri"/>
      <family val="2"/>
      <scheme val="minor"/>
    </font>
    <font>
      <b/>
      <sz val="36"/>
      <color theme="1"/>
      <name val="Arial"/>
      <family val="2"/>
    </font>
  </fonts>
  <fills count="34">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00B05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5" fillId="0" borderId="0" applyFont="0" applyFill="0" applyBorder="0" applyAlignment="0" applyProtection="0"/>
  </cellStyleXfs>
  <cellXfs count="359">
    <xf numFmtId="0" fontId="0" fillId="0" borderId="0" xfId="0"/>
    <xf numFmtId="0" fontId="0" fillId="11" borderId="1" xfId="0" applyFill="1" applyBorder="1"/>
    <xf numFmtId="0" fontId="0" fillId="15" borderId="0" xfId="0" applyFill="1" applyBorder="1"/>
    <xf numFmtId="0" fontId="0" fillId="15" borderId="3" xfId="0" applyFill="1" applyBorder="1"/>
    <xf numFmtId="0" fontId="0" fillId="0" borderId="0" xfId="0" applyFill="1" applyBorder="1"/>
    <xf numFmtId="0" fontId="8" fillId="15" borderId="3" xfId="0" applyFont="1" applyFill="1" applyBorder="1" applyAlignment="1">
      <alignment horizontal="center"/>
    </xf>
    <xf numFmtId="0" fontId="0" fillId="15" borderId="18" xfId="0" applyFill="1" applyBorder="1"/>
    <xf numFmtId="0" fontId="0" fillId="15" borderId="19" xfId="0" applyFill="1" applyBorder="1"/>
    <xf numFmtId="0" fontId="10" fillId="0" borderId="0" xfId="0" applyFont="1"/>
    <xf numFmtId="2" fontId="4" fillId="7" borderId="21" xfId="0" quotePrefix="1" applyNumberFormat="1" applyFont="1" applyFill="1" applyBorder="1" applyAlignment="1" applyProtection="1">
      <alignment vertical="center" textRotation="90"/>
      <protection locked="0"/>
    </xf>
    <xf numFmtId="2" fontId="1" fillId="12" borderId="7" xfId="0" quotePrefix="1" applyNumberFormat="1" applyFont="1" applyFill="1" applyBorder="1" applyAlignment="1" applyProtection="1">
      <alignment vertical="center" textRotation="90"/>
      <protection locked="0"/>
    </xf>
    <xf numFmtId="0" fontId="0" fillId="12" borderId="0" xfId="0" applyFill="1" applyBorder="1" applyProtection="1">
      <protection locked="0"/>
    </xf>
    <xf numFmtId="166" fontId="1" fillId="13" borderId="7" xfId="0" applyNumberFormat="1" applyFont="1" applyFill="1" applyBorder="1" applyAlignment="1" applyProtection="1">
      <alignment vertical="center" textRotation="90"/>
      <protection locked="0"/>
    </xf>
    <xf numFmtId="1" fontId="1" fillId="10" borderId="11" xfId="0" applyNumberFormat="1" applyFont="1" applyFill="1" applyBorder="1" applyAlignment="1" applyProtection="1">
      <alignment vertical="center"/>
      <protection locked="0"/>
    </xf>
    <xf numFmtId="0" fontId="0" fillId="11" borderId="1" xfId="0" applyFill="1" applyBorder="1" applyProtection="1">
      <protection locked="0"/>
    </xf>
    <xf numFmtId="164" fontId="1" fillId="15" borderId="11" xfId="0" applyNumberFormat="1" applyFont="1" applyFill="1" applyBorder="1" applyAlignment="1" applyProtection="1">
      <alignment horizontal="center" vertical="center"/>
      <protection locked="0"/>
    </xf>
    <xf numFmtId="167" fontId="1" fillId="15" borderId="11" xfId="0" applyNumberFormat="1" applyFont="1" applyFill="1" applyBorder="1" applyAlignment="1" applyProtection="1">
      <alignment horizontal="center" vertical="center"/>
      <protection locked="0"/>
    </xf>
    <xf numFmtId="164" fontId="1" fillId="15" borderId="11" xfId="0" applyNumberFormat="1" applyFont="1" applyFill="1" applyBorder="1" applyAlignment="1" applyProtection="1">
      <alignment horizontal="left" vertical="center"/>
      <protection locked="0"/>
    </xf>
    <xf numFmtId="0" fontId="1" fillId="15" borderId="11" xfId="0" applyFont="1" applyFill="1" applyBorder="1" applyAlignment="1" applyProtection="1">
      <alignment horizontal="right" vertical="center"/>
      <protection locked="0"/>
    </xf>
    <xf numFmtId="0" fontId="6" fillId="0" borderId="0" xfId="0" applyFont="1" applyFill="1" applyBorder="1" applyAlignment="1">
      <alignment vertical="center"/>
    </xf>
    <xf numFmtId="0" fontId="13" fillId="6" borderId="1" xfId="0" applyFont="1" applyFill="1" applyBorder="1" applyAlignment="1">
      <alignment horizontal="center"/>
    </xf>
    <xf numFmtId="0" fontId="0" fillId="10" borderId="0" xfId="0" applyFill="1"/>
    <xf numFmtId="0" fontId="0" fillId="17" borderId="0" xfId="0" applyFill="1"/>
    <xf numFmtId="0" fontId="6" fillId="17" borderId="0" xfId="0" applyFont="1" applyFill="1" applyBorder="1" applyAlignment="1">
      <alignment vertical="center"/>
    </xf>
    <xf numFmtId="0" fontId="0" fillId="10" borderId="11" xfId="0" applyFill="1" applyBorder="1"/>
    <xf numFmtId="0" fontId="0" fillId="17" borderId="0" xfId="0" applyFill="1" applyBorder="1"/>
    <xf numFmtId="0" fontId="0" fillId="10" borderId="1" xfId="0" applyFill="1" applyBorder="1" applyAlignment="1">
      <alignment horizontal="center"/>
    </xf>
    <xf numFmtId="0" fontId="1" fillId="0" borderId="0" xfId="0" applyFont="1" applyAlignment="1">
      <alignment horizontal="center" wrapText="1"/>
    </xf>
    <xf numFmtId="0" fontId="0" fillId="0" borderId="0" xfId="0" applyBorder="1"/>
    <xf numFmtId="0" fontId="0" fillId="10" borderId="0" xfId="0" applyFill="1" applyBorder="1"/>
    <xf numFmtId="0" fontId="8" fillId="0" borderId="0" xfId="0" applyFont="1" applyFill="1" applyBorder="1" applyAlignment="1">
      <alignment horizontal="center"/>
    </xf>
    <xf numFmtId="0" fontId="0" fillId="0" borderId="0" xfId="0" applyFill="1" applyBorder="1" applyProtection="1">
      <protection locked="0"/>
    </xf>
    <xf numFmtId="166" fontId="1" fillId="0" borderId="0" xfId="0" applyNumberFormat="1" applyFont="1" applyFill="1" applyBorder="1" applyAlignment="1" applyProtection="1">
      <alignment horizontal="right"/>
      <protection locked="0"/>
    </xf>
    <xf numFmtId="2" fontId="1" fillId="0" borderId="0" xfId="0" applyNumberFormat="1" applyFont="1" applyFill="1" applyBorder="1" applyAlignment="1" applyProtection="1">
      <alignment horizontal="center" vertical="center"/>
      <protection locked="0"/>
    </xf>
    <xf numFmtId="0" fontId="0" fillId="0" borderId="12" xfId="0" applyFill="1" applyBorder="1" applyProtection="1">
      <protection locked="0"/>
    </xf>
    <xf numFmtId="2" fontId="1" fillId="25" borderId="22" xfId="0" applyNumberFormat="1" applyFont="1" applyFill="1" applyBorder="1" applyAlignment="1" applyProtection="1">
      <alignment textRotation="90"/>
      <protection locked="0"/>
    </xf>
    <xf numFmtId="2" fontId="1" fillId="25" borderId="19" xfId="0" applyNumberFormat="1" applyFont="1" applyFill="1" applyBorder="1" applyAlignment="1" applyProtection="1">
      <alignment horizontal="center" textRotation="90"/>
      <protection locked="0"/>
    </xf>
    <xf numFmtId="2" fontId="4" fillId="25" borderId="19" xfId="0" quotePrefix="1" applyNumberFormat="1" applyFont="1" applyFill="1" applyBorder="1" applyAlignment="1" applyProtection="1">
      <alignment vertical="center" textRotation="90"/>
      <protection locked="0"/>
    </xf>
    <xf numFmtId="0" fontId="0" fillId="15" borderId="19" xfId="0" applyFill="1" applyBorder="1" applyAlignment="1"/>
    <xf numFmtId="0" fontId="1" fillId="15" borderId="17" xfId="0" applyFont="1" applyFill="1" applyBorder="1" applyAlignment="1"/>
    <xf numFmtId="0" fontId="11" fillId="0" borderId="0" xfId="0" applyFont="1" applyFill="1" applyBorder="1"/>
    <xf numFmtId="165" fontId="0" fillId="10" borderId="1" xfId="0" applyNumberFormat="1" applyFill="1" applyBorder="1"/>
    <xf numFmtId="165" fontId="0" fillId="10" borderId="1" xfId="0" applyNumberFormat="1" applyFill="1" applyBorder="1" applyAlignment="1">
      <alignment horizontal="left"/>
    </xf>
    <xf numFmtId="43" fontId="11" fillId="19" borderId="4" xfId="1" applyNumberFormat="1" applyFont="1" applyFill="1" applyBorder="1"/>
    <xf numFmtId="43" fontId="11" fillId="19" borderId="1" xfId="1" applyNumberFormat="1" applyFont="1" applyFill="1" applyBorder="1"/>
    <xf numFmtId="2" fontId="11" fillId="18" borderId="4" xfId="0" applyNumberFormat="1" applyFont="1" applyFill="1" applyBorder="1"/>
    <xf numFmtId="0" fontId="11" fillId="10" borderId="0" xfId="0" applyFont="1" applyFill="1" applyBorder="1"/>
    <xf numFmtId="165" fontId="11" fillId="10" borderId="0" xfId="0" applyNumberFormat="1" applyFont="1" applyFill="1" applyBorder="1" applyAlignment="1"/>
    <xf numFmtId="0" fontId="0" fillId="0" borderId="0" xfId="0" applyAlignment="1">
      <alignment vertical="top" wrapText="1"/>
    </xf>
    <xf numFmtId="0" fontId="0" fillId="0" borderId="0" xfId="0" applyFill="1"/>
    <xf numFmtId="0" fontId="16" fillId="0" borderId="0" xfId="0" applyFont="1"/>
    <xf numFmtId="0" fontId="16" fillId="0" borderId="0" xfId="0" applyFont="1" applyAlignment="1">
      <alignment horizontal="right"/>
    </xf>
    <xf numFmtId="0" fontId="16" fillId="0" borderId="0" xfId="0" applyFont="1" applyAlignment="1">
      <alignment horizontal="right" vertical="center"/>
    </xf>
    <xf numFmtId="168" fontId="1" fillId="0" borderId="0" xfId="0" applyNumberFormat="1" applyFont="1" applyFill="1" applyBorder="1" applyAlignment="1" applyProtection="1">
      <alignment horizontal="left" vertical="center"/>
      <protection locked="0"/>
    </xf>
    <xf numFmtId="168" fontId="1" fillId="32" borderId="0" xfId="0" applyNumberFormat="1" applyFont="1" applyFill="1" applyBorder="1" applyAlignment="1" applyProtection="1">
      <alignment vertical="center"/>
      <protection locked="0"/>
    </xf>
    <xf numFmtId="0" fontId="1" fillId="15" borderId="11" xfId="0" applyFont="1" applyFill="1" applyBorder="1" applyAlignment="1" applyProtection="1">
      <alignment vertical="center"/>
      <protection locked="0"/>
    </xf>
    <xf numFmtId="0" fontId="1" fillId="15" borderId="0" xfId="0" applyFont="1" applyFill="1" applyBorder="1" applyAlignment="1" applyProtection="1">
      <alignment vertical="center"/>
      <protection locked="0"/>
    </xf>
    <xf numFmtId="0" fontId="1" fillId="15" borderId="18" xfId="0" applyFont="1" applyFill="1" applyBorder="1" applyAlignment="1" applyProtection="1">
      <alignment vertical="center"/>
      <protection locked="0"/>
    </xf>
    <xf numFmtId="2" fontId="1" fillId="11" borderId="11" xfId="0" applyNumberFormat="1" applyFont="1" applyFill="1" applyBorder="1" applyAlignment="1" applyProtection="1">
      <alignment vertical="center"/>
      <protection locked="0"/>
    </xf>
    <xf numFmtId="0" fontId="0" fillId="11" borderId="5" xfId="0" applyFill="1" applyBorder="1" applyProtection="1">
      <protection locked="0"/>
    </xf>
    <xf numFmtId="168" fontId="1" fillId="15" borderId="0" xfId="0" applyNumberFormat="1" applyFont="1" applyFill="1" applyBorder="1" applyAlignment="1" applyProtection="1">
      <alignment vertical="center"/>
      <protection locked="0"/>
    </xf>
    <xf numFmtId="0" fontId="1" fillId="15" borderId="19" xfId="0" applyFont="1" applyFill="1" applyBorder="1" applyAlignment="1"/>
    <xf numFmtId="0" fontId="1" fillId="15" borderId="0" xfId="0" applyFont="1" applyFill="1" applyBorder="1" applyAlignment="1" applyProtection="1">
      <protection locked="0"/>
    </xf>
    <xf numFmtId="2" fontId="2" fillId="11" borderId="6" xfId="0" applyNumberFormat="1" applyFont="1" applyFill="1" applyBorder="1" applyAlignment="1" applyProtection="1">
      <alignment vertical="center" textRotation="90"/>
      <protection locked="0"/>
    </xf>
    <xf numFmtId="2" fontId="2" fillId="2" borderId="6" xfId="0" applyNumberFormat="1" applyFont="1" applyFill="1" applyBorder="1" applyAlignment="1" applyProtection="1">
      <alignment vertical="center" textRotation="90"/>
      <protection locked="0"/>
    </xf>
    <xf numFmtId="0" fontId="0" fillId="15" borderId="24" xfId="0" applyFill="1" applyBorder="1" applyAlignment="1" applyProtection="1">
      <protection locked="0"/>
    </xf>
    <xf numFmtId="0" fontId="0" fillId="15" borderId="25" xfId="0" applyFill="1" applyBorder="1" applyAlignment="1" applyProtection="1">
      <protection locked="0"/>
    </xf>
    <xf numFmtId="0" fontId="0" fillId="15" borderId="26" xfId="0" applyFill="1" applyBorder="1" applyAlignment="1" applyProtection="1">
      <protection locked="0"/>
    </xf>
    <xf numFmtId="0" fontId="0" fillId="15" borderId="18" xfId="0" applyFill="1" applyBorder="1" applyAlignment="1" applyProtection="1">
      <protection locked="0"/>
    </xf>
    <xf numFmtId="0" fontId="0" fillId="15" borderId="0" xfId="0" applyFill="1" applyBorder="1" applyAlignment="1" applyProtection="1">
      <protection locked="0"/>
    </xf>
    <xf numFmtId="166" fontId="1" fillId="0" borderId="0" xfId="0" applyNumberFormat="1" applyFont="1" applyFill="1" applyBorder="1" applyAlignment="1" applyProtection="1">
      <alignment vertical="top" textRotation="90"/>
      <protection locked="0"/>
    </xf>
    <xf numFmtId="2" fontId="1" fillId="0" borderId="0" xfId="0" applyNumberFormat="1" applyFont="1" applyFill="1" applyBorder="1" applyAlignment="1" applyProtection="1">
      <alignment vertical="center" textRotation="90"/>
      <protection locked="0"/>
    </xf>
    <xf numFmtId="2" fontId="2" fillId="0" borderId="0" xfId="0" applyNumberFormat="1" applyFont="1" applyFill="1" applyBorder="1" applyAlignment="1" applyProtection="1">
      <alignment vertical="center" textRotation="90"/>
      <protection locked="0"/>
    </xf>
    <xf numFmtId="2" fontId="1" fillId="0" borderId="0" xfId="0" applyNumberFormat="1" applyFont="1" applyFill="1" applyBorder="1" applyAlignment="1" applyProtection="1">
      <alignment vertical="top" textRotation="90"/>
      <protection locked="0"/>
    </xf>
    <xf numFmtId="0" fontId="0" fillId="15" borderId="19" xfId="0" applyFill="1" applyBorder="1" applyAlignment="1" applyProtection="1">
      <protection locked="0"/>
    </xf>
    <xf numFmtId="0" fontId="3" fillId="0" borderId="0" xfId="0" applyFont="1" applyFill="1" applyBorder="1" applyAlignment="1" applyProtection="1">
      <protection locked="0"/>
    </xf>
    <xf numFmtId="2" fontId="2" fillId="2" borderId="1" xfId="0" applyNumberFormat="1" applyFont="1" applyFill="1" applyBorder="1" applyAlignment="1" applyProtection="1">
      <alignment vertical="center" textRotation="90"/>
      <protection locked="0"/>
    </xf>
    <xf numFmtId="2" fontId="2" fillId="11" borderId="1" xfId="0" applyNumberFormat="1" applyFont="1" applyFill="1" applyBorder="1" applyAlignment="1" applyProtection="1">
      <alignment vertical="center" textRotation="90"/>
      <protection locked="0"/>
    </xf>
    <xf numFmtId="2" fontId="1" fillId="11" borderId="2" xfId="0" applyNumberFormat="1" applyFont="1" applyFill="1" applyBorder="1" applyAlignment="1" applyProtection="1">
      <alignment vertical="center"/>
      <protection locked="0"/>
    </xf>
    <xf numFmtId="2" fontId="1" fillId="11" borderId="11" xfId="0" applyNumberFormat="1" applyFont="1" applyFill="1" applyBorder="1" applyAlignment="1" applyProtection="1">
      <alignment horizontal="right" vertical="center"/>
      <protection locked="0"/>
    </xf>
    <xf numFmtId="2" fontId="5" fillId="33" borderId="36" xfId="0" applyNumberFormat="1" applyFont="1" applyFill="1" applyBorder="1" applyAlignment="1">
      <alignment horizontal="left" vertical="center"/>
    </xf>
    <xf numFmtId="2" fontId="1" fillId="0" borderId="0" xfId="0" applyNumberFormat="1" applyFont="1" applyFill="1" applyBorder="1" applyAlignment="1" applyProtection="1">
      <alignment horizontal="center" vertical="center" textRotation="90"/>
      <protection locked="0"/>
    </xf>
    <xf numFmtId="0" fontId="4" fillId="21" borderId="0" xfId="0" applyFont="1" applyFill="1" applyAlignment="1">
      <alignment vertical="center"/>
    </xf>
    <xf numFmtId="168" fontId="4" fillId="21" borderId="0" xfId="0" applyNumberFormat="1" applyFont="1" applyFill="1" applyAlignment="1">
      <alignment horizontal="left" vertical="center"/>
    </xf>
    <xf numFmtId="0" fontId="8" fillId="0" borderId="14" xfId="0" applyFont="1" applyFill="1" applyBorder="1" applyAlignment="1">
      <alignment horizontal="center"/>
    </xf>
    <xf numFmtId="2" fontId="4" fillId="7" borderId="18" xfId="0" quotePrefix="1" applyNumberFormat="1" applyFont="1" applyFill="1" applyBorder="1" applyAlignment="1" applyProtection="1">
      <alignment vertical="center" textRotation="90"/>
      <protection locked="0"/>
    </xf>
    <xf numFmtId="0" fontId="0" fillId="2" borderId="0" xfId="0" applyFill="1" applyAlignment="1">
      <alignment horizontal="left" vertical="top" wrapText="1"/>
    </xf>
    <xf numFmtId="0" fontId="0" fillId="29" borderId="0" xfId="0" applyFill="1" applyBorder="1" applyAlignment="1">
      <alignment horizontal="center" vertical="center"/>
    </xf>
    <xf numFmtId="0" fontId="1" fillId="0" borderId="0" xfId="0" applyFont="1" applyAlignment="1">
      <alignment horizontal="center" wrapText="1"/>
    </xf>
    <xf numFmtId="0" fontId="0" fillId="10" borderId="0" xfId="0" applyFill="1" applyAlignment="1">
      <alignment horizontal="left" vertical="top" wrapText="1"/>
    </xf>
    <xf numFmtId="0" fontId="11" fillId="10" borderId="0" xfId="0" applyFont="1" applyFill="1" applyAlignment="1">
      <alignment horizontal="left" vertical="center"/>
    </xf>
    <xf numFmtId="0" fontId="0" fillId="31" borderId="0" xfId="0" applyFill="1" applyAlignment="1">
      <alignment horizontal="left" vertical="top" wrapText="1"/>
    </xf>
    <xf numFmtId="0" fontId="0" fillId="27" borderId="0" xfId="0" applyFill="1" applyAlignment="1">
      <alignment horizontal="left" vertical="top" wrapText="1"/>
    </xf>
    <xf numFmtId="0" fontId="0" fillId="30" borderId="0" xfId="0" applyFill="1" applyAlignment="1">
      <alignment horizontal="left" vertical="top" wrapText="1"/>
    </xf>
    <xf numFmtId="0" fontId="0" fillId="28" borderId="0" xfId="0" applyFill="1" applyBorder="1" applyAlignment="1">
      <alignment horizontal="left" vertical="top" wrapText="1"/>
    </xf>
    <xf numFmtId="0" fontId="0" fillId="26" borderId="0" xfId="0" applyFill="1" applyBorder="1" applyAlignment="1">
      <alignment horizontal="left" vertical="top" wrapText="1"/>
    </xf>
    <xf numFmtId="0" fontId="0" fillId="10" borderId="0" xfId="0" applyFill="1" applyBorder="1" applyAlignment="1">
      <alignment horizontal="left" vertical="top" wrapText="1"/>
    </xf>
    <xf numFmtId="0" fontId="0" fillId="14" borderId="0" xfId="0" applyFill="1" applyBorder="1" applyAlignment="1">
      <alignment horizontal="left" vertical="top" wrapText="1"/>
    </xf>
    <xf numFmtId="0" fontId="0" fillId="23" borderId="0" xfId="0" applyFill="1" applyBorder="1" applyAlignment="1">
      <alignment horizontal="left" vertical="top" wrapTex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2" fontId="1" fillId="16" borderId="7" xfId="0" applyNumberFormat="1" applyFont="1" applyFill="1" applyBorder="1" applyAlignment="1" applyProtection="1">
      <alignment horizontal="center" vertical="center" textRotation="90"/>
    </xf>
    <xf numFmtId="2" fontId="1" fillId="16" borderId="4" xfId="0" applyNumberFormat="1" applyFont="1" applyFill="1" applyBorder="1" applyAlignment="1" applyProtection="1">
      <alignment horizontal="center" vertical="center" textRotation="90"/>
    </xf>
    <xf numFmtId="2" fontId="2" fillId="11" borderId="6" xfId="0" applyNumberFormat="1" applyFont="1" applyFill="1" applyBorder="1" applyAlignment="1" applyProtection="1">
      <alignment horizontal="center" vertical="center" textRotation="90"/>
      <protection locked="0"/>
    </xf>
    <xf numFmtId="2" fontId="2" fillId="11" borderId="4" xfId="0" applyNumberFormat="1" applyFont="1" applyFill="1" applyBorder="1" applyAlignment="1" applyProtection="1">
      <alignment horizontal="center" vertical="center" textRotation="90"/>
      <protection locked="0"/>
    </xf>
    <xf numFmtId="2" fontId="2" fillId="2" borderId="6" xfId="0" applyNumberFormat="1" applyFont="1" applyFill="1" applyBorder="1" applyAlignment="1" applyProtection="1">
      <alignment horizontal="center" vertical="center" textRotation="90"/>
      <protection locked="0"/>
    </xf>
    <xf numFmtId="2" fontId="2" fillId="2" borderId="4" xfId="0" applyNumberFormat="1" applyFont="1" applyFill="1" applyBorder="1" applyAlignment="1" applyProtection="1">
      <alignment horizontal="center" vertical="center" textRotation="90"/>
      <protection locked="0"/>
    </xf>
    <xf numFmtId="165" fontId="1" fillId="22" borderId="6" xfId="0" applyNumberFormat="1" applyFont="1" applyFill="1" applyBorder="1" applyAlignment="1">
      <alignment horizontal="center" vertical="center" textRotation="90"/>
    </xf>
    <xf numFmtId="165" fontId="1" fillId="22" borderId="7" xfId="0" applyNumberFormat="1" applyFont="1" applyFill="1" applyBorder="1" applyAlignment="1">
      <alignment horizontal="center" vertical="center" textRotation="90"/>
    </xf>
    <xf numFmtId="165" fontId="1" fillId="22" borderId="4" xfId="0" applyNumberFormat="1" applyFont="1" applyFill="1" applyBorder="1" applyAlignment="1">
      <alignment horizontal="center" vertical="center" textRotation="90"/>
    </xf>
    <xf numFmtId="165" fontId="7" fillId="22" borderId="6" xfId="0" applyNumberFormat="1" applyFont="1" applyFill="1" applyBorder="1" applyAlignment="1">
      <alignment horizontal="center" vertical="center" textRotation="90"/>
    </xf>
    <xf numFmtId="165" fontId="7" fillId="22" borderId="7" xfId="0" applyNumberFormat="1" applyFont="1" applyFill="1" applyBorder="1" applyAlignment="1">
      <alignment horizontal="center" vertical="center" textRotation="90"/>
    </xf>
    <xf numFmtId="2" fontId="1" fillId="25" borderId="22" xfId="0" applyNumberFormat="1" applyFont="1" applyFill="1" applyBorder="1" applyAlignment="1" applyProtection="1">
      <alignment horizontal="center" vertical="center" textRotation="90"/>
      <protection locked="0"/>
    </xf>
    <xf numFmtId="168" fontId="1" fillId="15" borderId="14" xfId="0" applyNumberFormat="1" applyFont="1" applyFill="1" applyBorder="1" applyAlignment="1" applyProtection="1">
      <alignment horizontal="left" vertical="center"/>
      <protection locked="0"/>
    </xf>
    <xf numFmtId="2" fontId="1" fillId="2" borderId="6" xfId="0" applyNumberFormat="1" applyFont="1" applyFill="1" applyBorder="1" applyAlignment="1" applyProtection="1">
      <alignment horizontal="center" vertical="center" textRotation="90"/>
      <protection locked="0"/>
    </xf>
    <xf numFmtId="2" fontId="1" fillId="2" borderId="4" xfId="0" applyNumberFormat="1" applyFont="1" applyFill="1" applyBorder="1" applyAlignment="1" applyProtection="1">
      <alignment horizontal="center" vertical="center" textRotation="90"/>
      <protection locked="0"/>
    </xf>
    <xf numFmtId="2" fontId="1" fillId="13" borderId="7" xfId="0" applyNumberFormat="1" applyFont="1" applyFill="1" applyBorder="1" applyAlignment="1" applyProtection="1">
      <alignment horizontal="center" vertical="center" textRotation="90"/>
      <protection locked="0"/>
    </xf>
    <xf numFmtId="166" fontId="1" fillId="13" borderId="7" xfId="0" applyNumberFormat="1" applyFont="1" applyFill="1" applyBorder="1" applyAlignment="1" applyProtection="1">
      <alignment horizontal="right" vertical="top" textRotation="90"/>
      <protection locked="0"/>
    </xf>
    <xf numFmtId="166" fontId="1" fillId="13" borderId="4" xfId="0" applyNumberFormat="1" applyFont="1" applyFill="1" applyBorder="1" applyAlignment="1" applyProtection="1">
      <alignment horizontal="right" vertical="top" textRotation="90"/>
      <protection locked="0"/>
    </xf>
    <xf numFmtId="2" fontId="1" fillId="6" borderId="6" xfId="0" applyNumberFormat="1" applyFont="1" applyFill="1" applyBorder="1" applyAlignment="1" applyProtection="1">
      <alignment horizontal="center" vertical="center" textRotation="90"/>
      <protection locked="0"/>
    </xf>
    <xf numFmtId="2" fontId="1" fillId="6" borderId="7" xfId="0" applyNumberFormat="1" applyFont="1" applyFill="1" applyBorder="1" applyAlignment="1" applyProtection="1">
      <alignment horizontal="center" vertical="center" textRotation="90"/>
      <protection locked="0"/>
    </xf>
    <xf numFmtId="2" fontId="1" fillId="6" borderId="4" xfId="0" applyNumberFormat="1" applyFont="1" applyFill="1" applyBorder="1" applyAlignment="1" applyProtection="1">
      <alignment horizontal="center" vertical="center" textRotation="90"/>
      <protection locked="0"/>
    </xf>
    <xf numFmtId="0" fontId="0" fillId="25" borderId="0" xfId="0" applyFill="1" applyAlignment="1">
      <alignment horizontal="left" vertical="top" wrapText="1"/>
    </xf>
    <xf numFmtId="0" fontId="0" fillId="24" borderId="0" xfId="0" applyFill="1" applyAlignment="1">
      <alignment horizontal="left" vertical="top" wrapText="1"/>
    </xf>
    <xf numFmtId="0" fontId="0" fillId="15" borderId="18" xfId="0" applyFill="1" applyBorder="1" applyAlignment="1" applyProtection="1">
      <alignment horizontal="center"/>
      <protection locked="0"/>
    </xf>
    <xf numFmtId="0" fontId="0" fillId="15" borderId="0" xfId="0" applyFill="1" applyBorder="1" applyAlignment="1" applyProtection="1">
      <alignment horizontal="center"/>
      <protection locked="0"/>
    </xf>
    <xf numFmtId="0" fontId="0" fillId="15" borderId="19" xfId="0" applyFill="1" applyBorder="1" applyAlignment="1" applyProtection="1">
      <alignment horizontal="center"/>
      <protection locked="0"/>
    </xf>
    <xf numFmtId="0" fontId="0" fillId="15" borderId="24" xfId="0" applyFill="1" applyBorder="1" applyAlignment="1" applyProtection="1">
      <alignment horizontal="center"/>
      <protection locked="0"/>
    </xf>
    <xf numFmtId="0" fontId="0" fillId="15" borderId="25" xfId="0" applyFill="1" applyBorder="1" applyAlignment="1" applyProtection="1">
      <alignment horizontal="center"/>
      <protection locked="0"/>
    </xf>
    <xf numFmtId="0" fontId="0" fillId="15" borderId="26" xfId="0" applyFill="1" applyBorder="1" applyAlignment="1" applyProtection="1">
      <alignment horizontal="center"/>
      <protection locked="0"/>
    </xf>
    <xf numFmtId="2" fontId="1" fillId="25" borderId="22" xfId="0" applyNumberFormat="1" applyFont="1" applyFill="1" applyBorder="1" applyAlignment="1" applyProtection="1">
      <alignment horizontal="right" vertical="center" textRotation="90"/>
      <protection locked="0"/>
    </xf>
    <xf numFmtId="2" fontId="1" fillId="25" borderId="23" xfId="0" applyNumberFormat="1" applyFont="1" applyFill="1" applyBorder="1" applyAlignment="1" applyProtection="1">
      <alignment horizontal="right" vertical="center" textRotation="90"/>
      <protection locked="0"/>
    </xf>
    <xf numFmtId="2" fontId="1" fillId="25" borderId="22" xfId="0" applyNumberFormat="1" applyFont="1" applyFill="1" applyBorder="1" applyAlignment="1" applyProtection="1">
      <alignment horizontal="center" textRotation="90"/>
      <protection locked="0"/>
    </xf>
    <xf numFmtId="2" fontId="1" fillId="16" borderId="21" xfId="0" applyNumberFormat="1" applyFont="1" applyFill="1" applyBorder="1" applyAlignment="1" applyProtection="1">
      <alignment horizontal="center" vertical="center" textRotation="90"/>
    </xf>
    <xf numFmtId="2" fontId="1" fillId="16" borderId="30" xfId="0" applyNumberFormat="1" applyFont="1" applyFill="1" applyBorder="1" applyAlignment="1" applyProtection="1">
      <alignment horizontal="center" vertical="center" textRotation="90"/>
    </xf>
    <xf numFmtId="2" fontId="1" fillId="7" borderId="21" xfId="0" applyNumberFormat="1" applyFont="1" applyFill="1" applyBorder="1" applyAlignment="1" applyProtection="1">
      <alignment horizontal="center" textRotation="90"/>
      <protection locked="0"/>
    </xf>
    <xf numFmtId="2" fontId="1" fillId="8" borderId="7" xfId="0" applyNumberFormat="1" applyFont="1" applyFill="1" applyBorder="1" applyAlignment="1" applyProtection="1">
      <alignment horizontal="left" textRotation="90"/>
      <protection locked="0"/>
    </xf>
    <xf numFmtId="2" fontId="2" fillId="11" borderId="7" xfId="0" applyNumberFormat="1" applyFont="1" applyFill="1" applyBorder="1" applyAlignment="1" applyProtection="1">
      <alignment horizontal="center" vertical="center" textRotation="90"/>
      <protection locked="0"/>
    </xf>
    <xf numFmtId="0" fontId="3" fillId="0" borderId="8"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2" fontId="1" fillId="16" borderId="7" xfId="0" applyNumberFormat="1" applyFont="1" applyFill="1" applyBorder="1" applyAlignment="1" applyProtection="1">
      <alignment horizontal="center" vertical="center" textRotation="90"/>
      <protection locked="0"/>
    </xf>
    <xf numFmtId="2" fontId="1" fillId="16" borderId="4" xfId="0" applyNumberFormat="1" applyFont="1" applyFill="1" applyBorder="1" applyAlignment="1" applyProtection="1">
      <alignment horizontal="center" vertical="center" textRotation="90"/>
      <protection locked="0"/>
    </xf>
    <xf numFmtId="165" fontId="1" fillId="12" borderId="6" xfId="0" applyNumberFormat="1" applyFont="1" applyFill="1" applyBorder="1" applyAlignment="1" applyProtection="1">
      <alignment horizontal="center" textRotation="90"/>
      <protection locked="0"/>
    </xf>
    <xf numFmtId="165" fontId="1" fillId="12" borderId="7" xfId="0" applyNumberFormat="1" applyFont="1" applyFill="1" applyBorder="1" applyAlignment="1" applyProtection="1">
      <alignment horizontal="center" textRotation="90"/>
      <protection locked="0"/>
    </xf>
    <xf numFmtId="2" fontId="1" fillId="9" borderId="6" xfId="0" applyNumberFormat="1" applyFont="1" applyFill="1" applyBorder="1" applyAlignment="1" applyProtection="1">
      <alignment horizontal="center" vertical="center" textRotation="90"/>
      <protection locked="0"/>
    </xf>
    <xf numFmtId="2" fontId="1" fillId="9" borderId="7" xfId="0" applyNumberFormat="1" applyFont="1" applyFill="1" applyBorder="1" applyAlignment="1" applyProtection="1">
      <alignment horizontal="center" vertical="center" textRotation="90"/>
      <protection locked="0"/>
    </xf>
    <xf numFmtId="2" fontId="1" fillId="9" borderId="4" xfId="0" applyNumberFormat="1" applyFont="1" applyFill="1" applyBorder="1" applyAlignment="1" applyProtection="1">
      <alignment horizontal="center" vertical="center" textRotation="90"/>
      <protection locked="0"/>
    </xf>
    <xf numFmtId="166" fontId="1" fillId="8" borderId="7" xfId="0" applyNumberFormat="1" applyFont="1" applyFill="1" applyBorder="1" applyAlignment="1" applyProtection="1">
      <alignment horizontal="right" vertical="top" textRotation="90"/>
      <protection locked="0"/>
    </xf>
    <xf numFmtId="166" fontId="1" fillId="8" borderId="4" xfId="0" applyNumberFormat="1" applyFont="1" applyFill="1" applyBorder="1" applyAlignment="1" applyProtection="1">
      <alignment horizontal="right" vertical="top" textRotation="90"/>
      <protection locked="0"/>
    </xf>
    <xf numFmtId="2" fontId="1" fillId="7" borderId="21" xfId="0" applyNumberFormat="1" applyFont="1" applyFill="1" applyBorder="1" applyAlignment="1" applyProtection="1">
      <alignment horizontal="left" vertical="center" textRotation="90"/>
      <protection locked="0"/>
    </xf>
    <xf numFmtId="2" fontId="1" fillId="7" borderId="30" xfId="0" applyNumberFormat="1" applyFont="1" applyFill="1" applyBorder="1" applyAlignment="1" applyProtection="1">
      <alignment horizontal="left" vertical="center" textRotation="90"/>
      <protection locked="0"/>
    </xf>
    <xf numFmtId="2" fontId="1" fillId="12" borderId="7" xfId="0" applyNumberFormat="1" applyFont="1" applyFill="1" applyBorder="1" applyAlignment="1" applyProtection="1">
      <alignment horizontal="left" vertical="top" textRotation="90"/>
      <protection locked="0"/>
    </xf>
    <xf numFmtId="2" fontId="1" fillId="12" borderId="4" xfId="0" applyNumberFormat="1" applyFont="1" applyFill="1" applyBorder="1" applyAlignment="1" applyProtection="1">
      <alignment horizontal="left" vertical="top" textRotation="90"/>
      <protection locked="0"/>
    </xf>
    <xf numFmtId="0" fontId="5" fillId="15" borderId="0" xfId="0" applyFont="1" applyFill="1" applyBorder="1" applyAlignment="1">
      <alignment horizontal="center" vertical="center"/>
    </xf>
    <xf numFmtId="166" fontId="1" fillId="10" borderId="11" xfId="0" applyNumberFormat="1" applyFont="1" applyFill="1" applyBorder="1" applyAlignment="1" applyProtection="1">
      <alignment horizontal="right" vertical="center"/>
      <protection locked="0"/>
    </xf>
    <xf numFmtId="2" fontId="1" fillId="10" borderId="11" xfId="0" applyNumberFormat="1" applyFont="1" applyFill="1" applyBorder="1" applyAlignment="1" applyProtection="1">
      <alignment horizontal="center" vertical="center"/>
      <protection locked="0"/>
    </xf>
    <xf numFmtId="2" fontId="8" fillId="15" borderId="20" xfId="0" applyNumberFormat="1" applyFont="1" applyFill="1" applyBorder="1" applyAlignment="1">
      <alignment horizontal="right" vertical="center"/>
    </xf>
    <xf numFmtId="2" fontId="8" fillId="15" borderId="3" xfId="0" applyNumberFormat="1" applyFont="1" applyFill="1" applyBorder="1" applyAlignment="1">
      <alignment horizontal="right" vertical="center"/>
    </xf>
    <xf numFmtId="166" fontId="1" fillId="14" borderId="2" xfId="0" applyNumberFormat="1" applyFont="1" applyFill="1" applyBorder="1" applyAlignment="1" applyProtection="1">
      <alignment horizontal="right"/>
      <protection locked="0"/>
    </xf>
    <xf numFmtId="166" fontId="1" fillId="14" borderId="11" xfId="0" applyNumberFormat="1" applyFont="1" applyFill="1" applyBorder="1" applyAlignment="1" applyProtection="1">
      <alignment horizontal="right"/>
      <protection locked="0"/>
    </xf>
    <xf numFmtId="2" fontId="1" fillId="14" borderId="11" xfId="0" applyNumberFormat="1" applyFont="1" applyFill="1" applyBorder="1" applyAlignment="1" applyProtection="1">
      <alignment horizontal="center" vertical="center"/>
      <protection locked="0"/>
    </xf>
    <xf numFmtId="2" fontId="1" fillId="4" borderId="6" xfId="0" applyNumberFormat="1" applyFont="1" applyFill="1" applyBorder="1" applyAlignment="1" applyProtection="1">
      <alignment horizontal="center" vertical="center" textRotation="90"/>
      <protection locked="0"/>
    </xf>
    <xf numFmtId="2" fontId="1" fillId="4" borderId="7" xfId="0" applyNumberFormat="1" applyFont="1" applyFill="1" applyBorder="1" applyAlignment="1" applyProtection="1">
      <alignment horizontal="center" vertical="center" textRotation="90"/>
      <protection locked="0"/>
    </xf>
    <xf numFmtId="2" fontId="1" fillId="4" borderId="4" xfId="0" applyNumberFormat="1" applyFont="1" applyFill="1" applyBorder="1" applyAlignment="1" applyProtection="1">
      <alignment horizontal="center" vertical="center" textRotation="90"/>
      <protection locked="0"/>
    </xf>
    <xf numFmtId="2" fontId="1" fillId="16" borderId="6" xfId="0" applyNumberFormat="1" applyFont="1" applyFill="1" applyBorder="1" applyAlignment="1" applyProtection="1">
      <alignment horizontal="center" vertical="center" textRotation="90"/>
      <protection locked="0"/>
    </xf>
    <xf numFmtId="2" fontId="1" fillId="16" borderId="15" xfId="0" applyNumberFormat="1" applyFont="1" applyFill="1" applyBorder="1" applyAlignment="1" applyProtection="1">
      <alignment horizontal="center" vertical="center" textRotation="90"/>
    </xf>
    <xf numFmtId="2" fontId="1" fillId="16" borderId="12" xfId="0" applyNumberFormat="1" applyFont="1" applyFill="1" applyBorder="1" applyAlignment="1" applyProtection="1">
      <alignment horizontal="center" vertical="center" textRotation="90"/>
    </xf>
    <xf numFmtId="2" fontId="1" fillId="16" borderId="13" xfId="0" applyNumberFormat="1" applyFont="1" applyFill="1" applyBorder="1" applyAlignment="1" applyProtection="1">
      <alignment horizontal="center" vertical="center" textRotation="90"/>
    </xf>
    <xf numFmtId="0" fontId="1" fillId="0" borderId="0" xfId="0" applyFont="1" applyBorder="1" applyAlignment="1">
      <alignment horizontal="left" vertical="center" wrapText="1"/>
    </xf>
    <xf numFmtId="165" fontId="11" fillId="0" borderId="0" xfId="0" applyNumberFormat="1" applyFont="1" applyFill="1" applyBorder="1" applyAlignment="1">
      <alignment horizontal="left"/>
    </xf>
    <xf numFmtId="43" fontId="11" fillId="19" borderId="2" xfId="1" applyNumberFormat="1" applyFont="1" applyFill="1" applyBorder="1" applyAlignment="1">
      <alignment horizontal="left"/>
    </xf>
    <xf numFmtId="43" fontId="11" fillId="19" borderId="5" xfId="1" applyNumberFormat="1" applyFont="1" applyFill="1" applyBorder="1" applyAlignment="1">
      <alignment horizontal="left"/>
    </xf>
    <xf numFmtId="43" fontId="11" fillId="19" borderId="1" xfId="1" applyNumberFormat="1" applyFont="1" applyFill="1" applyBorder="1" applyAlignment="1">
      <alignment horizontal="left"/>
    </xf>
    <xf numFmtId="43" fontId="11" fillId="19" borderId="4" xfId="1" applyNumberFormat="1" applyFont="1" applyFill="1" applyBorder="1" applyAlignment="1">
      <alignment horizontal="left"/>
    </xf>
    <xf numFmtId="0" fontId="11" fillId="4" borderId="2"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6" fillId="17" borderId="0"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11" fillId="15" borderId="12" xfId="0" applyFont="1" applyFill="1" applyBorder="1" applyAlignment="1">
      <alignment horizontal="center" vertical="center" wrapText="1"/>
    </xf>
    <xf numFmtId="167" fontId="1" fillId="15" borderId="11" xfId="0" applyNumberFormat="1" applyFont="1" applyFill="1" applyBorder="1" applyAlignment="1" applyProtection="1">
      <alignment horizontal="center" vertical="center"/>
      <protection locked="0"/>
    </xf>
    <xf numFmtId="0" fontId="11" fillId="14" borderId="0" xfId="0" applyFont="1" applyFill="1" applyBorder="1" applyAlignment="1">
      <alignment horizontal="center" wrapText="1"/>
    </xf>
    <xf numFmtId="2" fontId="8" fillId="14" borderId="0" xfId="0" applyNumberFormat="1" applyFont="1" applyFill="1" applyBorder="1" applyAlignment="1">
      <alignment horizontal="center" vertical="center"/>
    </xf>
    <xf numFmtId="0" fontId="0" fillId="10" borderId="11" xfId="0" applyFill="1" applyBorder="1" applyAlignment="1">
      <alignment horizontal="left"/>
    </xf>
    <xf numFmtId="0" fontId="12" fillId="18" borderId="6" xfId="0" applyFont="1" applyFill="1" applyBorder="1" applyAlignment="1">
      <alignment horizontal="center" vertical="center"/>
    </xf>
    <xf numFmtId="0" fontId="12" fillId="18" borderId="4" xfId="0" applyFont="1" applyFill="1" applyBorder="1" applyAlignment="1">
      <alignment horizontal="center" vertical="center"/>
    </xf>
    <xf numFmtId="0" fontId="14" fillId="18" borderId="6" xfId="0" applyFont="1" applyFill="1" applyBorder="1" applyAlignment="1">
      <alignment horizontal="center" vertical="center"/>
    </xf>
    <xf numFmtId="0" fontId="14" fillId="18" borderId="4" xfId="0" applyFont="1" applyFill="1" applyBorder="1" applyAlignment="1">
      <alignment horizontal="center" vertical="center"/>
    </xf>
    <xf numFmtId="0" fontId="14" fillId="18" borderId="10" xfId="0" applyFont="1" applyFill="1" applyBorder="1" applyAlignment="1">
      <alignment horizontal="center" vertical="center"/>
    </xf>
    <xf numFmtId="0" fontId="14" fillId="18" borderId="15" xfId="0" applyFont="1" applyFill="1" applyBorder="1" applyAlignment="1">
      <alignment horizontal="center" vertical="center"/>
    </xf>
    <xf numFmtId="0" fontId="14" fillId="18" borderId="9" xfId="0" applyFont="1" applyFill="1" applyBorder="1" applyAlignment="1">
      <alignment horizontal="center" vertical="center"/>
    </xf>
    <xf numFmtId="0" fontId="14" fillId="18" borderId="13" xfId="0" applyFont="1" applyFill="1" applyBorder="1" applyAlignment="1">
      <alignment horizontal="center" vertical="center"/>
    </xf>
    <xf numFmtId="0" fontId="6" fillId="17" borderId="0" xfId="0" applyFont="1" applyFill="1" applyBorder="1" applyAlignment="1">
      <alignment horizontal="center" vertical="center"/>
    </xf>
    <xf numFmtId="0" fontId="6" fillId="17" borderId="3" xfId="0" applyFont="1" applyFill="1" applyBorder="1" applyAlignment="1">
      <alignment horizontal="center" vertical="center"/>
    </xf>
    <xf numFmtId="0" fontId="13" fillId="6" borderId="1" xfId="0" applyFont="1" applyFill="1" applyBorder="1" applyAlignment="1">
      <alignment horizontal="center"/>
    </xf>
    <xf numFmtId="0" fontId="12" fillId="15" borderId="6" xfId="0" applyFont="1" applyFill="1" applyBorder="1" applyAlignment="1">
      <alignment horizontal="center" vertical="center"/>
    </xf>
    <xf numFmtId="0" fontId="12" fillId="15" borderId="4" xfId="0" applyFont="1" applyFill="1" applyBorder="1" applyAlignment="1">
      <alignment horizontal="center" vertical="center"/>
    </xf>
    <xf numFmtId="0" fontId="14" fillId="15" borderId="6" xfId="0" applyFont="1" applyFill="1" applyBorder="1" applyAlignment="1">
      <alignment horizontal="center" vertical="center"/>
    </xf>
    <xf numFmtId="0" fontId="14" fillId="15" borderId="4" xfId="0" applyFont="1" applyFill="1" applyBorder="1" applyAlignment="1">
      <alignment horizontal="center" vertical="center"/>
    </xf>
    <xf numFmtId="0" fontId="14" fillId="15" borderId="10" xfId="0" applyFont="1" applyFill="1" applyBorder="1" applyAlignment="1">
      <alignment horizontal="center" vertical="center"/>
    </xf>
    <xf numFmtId="0" fontId="14" fillId="15" borderId="15" xfId="0" applyFont="1" applyFill="1" applyBorder="1" applyAlignment="1">
      <alignment horizontal="center" vertical="center"/>
    </xf>
    <xf numFmtId="0" fontId="14" fillId="15" borderId="9" xfId="0" applyFont="1" applyFill="1" applyBorder="1" applyAlignment="1">
      <alignment horizontal="center" vertical="center"/>
    </xf>
    <xf numFmtId="0" fontId="14" fillId="15" borderId="13" xfId="0" applyFont="1" applyFill="1" applyBorder="1" applyAlignment="1">
      <alignment horizontal="center" vertical="center"/>
    </xf>
    <xf numFmtId="0" fontId="11" fillId="20" borderId="10" xfId="0" applyFont="1" applyFill="1" applyBorder="1" applyAlignment="1">
      <alignment horizontal="center" vertical="center" wrapText="1"/>
    </xf>
    <xf numFmtId="0" fontId="11" fillId="20" borderId="8" xfId="0" applyFont="1" applyFill="1" applyBorder="1" applyAlignment="1">
      <alignment horizontal="center" vertical="center" wrapText="1"/>
    </xf>
    <xf numFmtId="2" fontId="11" fillId="18" borderId="2" xfId="0" applyNumberFormat="1" applyFont="1" applyFill="1" applyBorder="1" applyAlignment="1">
      <alignment horizontal="right"/>
    </xf>
    <xf numFmtId="2" fontId="11" fillId="18" borderId="5" xfId="0" applyNumberFormat="1" applyFont="1" applyFill="1" applyBorder="1" applyAlignment="1">
      <alignment horizontal="right"/>
    </xf>
    <xf numFmtId="0" fontId="11" fillId="0" borderId="0" xfId="0" applyFont="1" applyFill="1" applyBorder="1" applyAlignment="1">
      <alignment horizontal="right" vertical="center" wrapText="1"/>
    </xf>
    <xf numFmtId="165" fontId="7" fillId="6" borderId="6" xfId="0" applyNumberFormat="1" applyFont="1" applyFill="1" applyBorder="1" applyAlignment="1">
      <alignment horizontal="center" vertical="center" textRotation="90"/>
    </xf>
    <xf numFmtId="165" fontId="7" fillId="6" borderId="7" xfId="0" applyNumberFormat="1" applyFont="1" applyFill="1" applyBorder="1" applyAlignment="1">
      <alignment horizontal="center" vertical="center" textRotation="90"/>
    </xf>
    <xf numFmtId="165" fontId="2" fillId="2" borderId="6" xfId="0" applyNumberFormat="1" applyFont="1" applyFill="1" applyBorder="1" applyAlignment="1">
      <alignment horizontal="center" vertical="center" textRotation="90"/>
    </xf>
    <xf numFmtId="165" fontId="2" fillId="2" borderId="7" xfId="0" applyNumberFormat="1" applyFont="1" applyFill="1" applyBorder="1" applyAlignment="1">
      <alignment horizontal="center" vertical="center" textRotation="90"/>
    </xf>
    <xf numFmtId="2" fontId="1" fillId="7" borderId="34" xfId="0" applyNumberFormat="1" applyFont="1" applyFill="1" applyBorder="1" applyAlignment="1">
      <alignment horizontal="center" vertical="center" textRotation="90"/>
    </xf>
    <xf numFmtId="2" fontId="1" fillId="7" borderId="21" xfId="0" applyNumberFormat="1" applyFont="1" applyFill="1" applyBorder="1" applyAlignment="1">
      <alignment horizontal="center" vertical="center" textRotation="90"/>
    </xf>
    <xf numFmtId="2" fontId="1" fillId="7" borderId="30" xfId="0" applyNumberFormat="1" applyFont="1" applyFill="1" applyBorder="1" applyAlignment="1">
      <alignment horizontal="center" vertical="center" textRotation="90"/>
    </xf>
    <xf numFmtId="2" fontId="1" fillId="12" borderId="6" xfId="0" applyNumberFormat="1" applyFont="1" applyFill="1" applyBorder="1" applyAlignment="1">
      <alignment horizontal="right" vertical="top" textRotation="90" wrapText="1"/>
    </xf>
    <xf numFmtId="2" fontId="1" fillId="12" borderId="7" xfId="0" applyNumberFormat="1" applyFont="1" applyFill="1" applyBorder="1" applyAlignment="1">
      <alignment horizontal="right" vertical="top" textRotation="90" wrapText="1"/>
    </xf>
    <xf numFmtId="2" fontId="1" fillId="12" borderId="4" xfId="0" applyNumberFormat="1" applyFont="1" applyFill="1" applyBorder="1" applyAlignment="1">
      <alignment horizontal="right" vertical="top" textRotation="90" wrapText="1"/>
    </xf>
    <xf numFmtId="166" fontId="1" fillId="8" borderId="6" xfId="0" applyNumberFormat="1" applyFont="1" applyFill="1" applyBorder="1" applyAlignment="1">
      <alignment horizontal="center" vertical="center" textRotation="90"/>
    </xf>
    <xf numFmtId="166" fontId="1" fillId="8" borderId="7" xfId="0" applyNumberFormat="1" applyFont="1" applyFill="1" applyBorder="1" applyAlignment="1">
      <alignment horizontal="center" vertical="center" textRotation="90"/>
    </xf>
    <xf numFmtId="166" fontId="1" fillId="8" borderId="4" xfId="0" applyNumberFormat="1" applyFont="1" applyFill="1" applyBorder="1" applyAlignment="1">
      <alignment horizontal="center" vertical="center" textRotation="90"/>
    </xf>
    <xf numFmtId="2" fontId="1" fillId="13" borderId="6" xfId="0" applyNumberFormat="1" applyFont="1" applyFill="1" applyBorder="1" applyAlignment="1">
      <alignment horizontal="center" vertical="center" textRotation="90"/>
    </xf>
    <xf numFmtId="2" fontId="1" fillId="13" borderId="7" xfId="0" applyNumberFormat="1" applyFont="1" applyFill="1" applyBorder="1" applyAlignment="1">
      <alignment horizontal="center" vertical="center" textRotation="90"/>
    </xf>
    <xf numFmtId="2" fontId="1" fillId="13" borderId="4" xfId="0" applyNumberFormat="1" applyFont="1" applyFill="1" applyBorder="1" applyAlignment="1">
      <alignment horizontal="center" vertical="center" textRotation="90"/>
    </xf>
    <xf numFmtId="165" fontId="1" fillId="5" borderId="7" xfId="0" applyNumberFormat="1" applyFont="1" applyFill="1" applyBorder="1" applyAlignment="1">
      <alignment horizontal="center" vertical="center" textRotation="90"/>
    </xf>
    <xf numFmtId="165" fontId="1" fillId="5" borderId="4" xfId="0" applyNumberFormat="1" applyFont="1" applyFill="1" applyBorder="1" applyAlignment="1">
      <alignment horizontal="center" vertical="center" textRotation="90"/>
    </xf>
    <xf numFmtId="165" fontId="2" fillId="2" borderId="4" xfId="0" applyNumberFormat="1" applyFont="1" applyFill="1" applyBorder="1" applyAlignment="1">
      <alignment horizontal="center" vertical="center" textRotation="90"/>
    </xf>
    <xf numFmtId="165" fontId="2" fillId="11" borderId="6" xfId="0" applyNumberFormat="1" applyFont="1" applyFill="1" applyBorder="1" applyAlignment="1">
      <alignment horizontal="center" vertical="center" textRotation="90"/>
    </xf>
    <xf numFmtId="165" fontId="2" fillId="11" borderId="4" xfId="0" applyNumberFormat="1" applyFont="1" applyFill="1" applyBorder="1" applyAlignment="1">
      <alignment horizontal="center" vertical="center" textRotation="90"/>
    </xf>
    <xf numFmtId="165" fontId="1" fillId="9" borderId="6" xfId="0" applyNumberFormat="1" applyFont="1" applyFill="1" applyBorder="1" applyAlignment="1">
      <alignment horizontal="center" vertical="center" textRotation="90"/>
    </xf>
    <xf numFmtId="165" fontId="1" fillId="9" borderId="7" xfId="0" applyNumberFormat="1" applyFont="1" applyFill="1" applyBorder="1" applyAlignment="1">
      <alignment horizontal="center" vertical="center" textRotation="90"/>
    </xf>
    <xf numFmtId="165" fontId="1" fillId="9" borderId="4" xfId="0" applyNumberFormat="1" applyFont="1" applyFill="1" applyBorder="1" applyAlignment="1">
      <alignment horizontal="center" vertical="center" textRotation="90"/>
    </xf>
    <xf numFmtId="2" fontId="7" fillId="2" borderId="6" xfId="0" applyNumberFormat="1" applyFont="1" applyFill="1" applyBorder="1" applyAlignment="1">
      <alignment horizontal="center" textRotation="90"/>
    </xf>
    <xf numFmtId="2" fontId="7" fillId="2" borderId="4" xfId="0" applyNumberFormat="1" applyFont="1" applyFill="1" applyBorder="1" applyAlignment="1">
      <alignment horizontal="center" textRotation="90"/>
    </xf>
    <xf numFmtId="165" fontId="7" fillId="4" borderId="6" xfId="0" applyNumberFormat="1" applyFont="1" applyFill="1" applyBorder="1" applyAlignment="1">
      <alignment horizontal="center" vertical="center" textRotation="90"/>
    </xf>
    <xf numFmtId="165" fontId="7" fillId="4" borderId="7" xfId="0" applyNumberFormat="1" applyFont="1" applyFill="1" applyBorder="1" applyAlignment="1">
      <alignment horizontal="center" vertical="center" textRotation="90"/>
    </xf>
    <xf numFmtId="165" fontId="7" fillId="4" borderId="4" xfId="0" applyNumberFormat="1" applyFont="1" applyFill="1" applyBorder="1" applyAlignment="1">
      <alignment horizontal="center" vertical="center" textRotation="90"/>
    </xf>
    <xf numFmtId="165" fontId="2" fillId="11" borderId="7" xfId="0" quotePrefix="1" applyNumberFormat="1" applyFont="1" applyFill="1" applyBorder="1" applyAlignment="1">
      <alignment horizontal="center" vertical="center" textRotation="90"/>
    </xf>
    <xf numFmtId="0" fontId="3" fillId="0" borderId="8"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166" fontId="1" fillId="10" borderId="11" xfId="0" applyNumberFormat="1" applyFont="1" applyFill="1" applyBorder="1" applyAlignment="1">
      <alignment horizontal="center" vertical="center"/>
    </xf>
    <xf numFmtId="166" fontId="1" fillId="14" borderId="2" xfId="0" applyNumberFormat="1" applyFont="1" applyFill="1" applyBorder="1" applyAlignment="1">
      <alignment horizontal="center" vertical="center"/>
    </xf>
    <xf numFmtId="166" fontId="1" fillId="14" borderId="11" xfId="0" applyNumberFormat="1" applyFont="1" applyFill="1" applyBorder="1" applyAlignment="1">
      <alignment horizontal="center" vertical="center"/>
    </xf>
    <xf numFmtId="166" fontId="1" fillId="14" borderId="5" xfId="0" applyNumberFormat="1" applyFont="1" applyFill="1" applyBorder="1" applyAlignment="1">
      <alignment horizontal="center" vertical="center"/>
    </xf>
    <xf numFmtId="0" fontId="1" fillId="32" borderId="0" xfId="0" applyFont="1" applyFill="1" applyAlignment="1">
      <alignment horizontal="center" vertical="center" wrapText="1"/>
    </xf>
    <xf numFmtId="168" fontId="1" fillId="32" borderId="0" xfId="0" applyNumberFormat="1" applyFont="1" applyFill="1" applyBorder="1" applyAlignment="1" applyProtection="1">
      <alignment horizontal="center" vertical="center"/>
      <protection locked="0"/>
    </xf>
    <xf numFmtId="0" fontId="1" fillId="21" borderId="0" xfId="0" applyFont="1" applyFill="1" applyAlignment="1">
      <alignment horizontal="center" vertical="center" wrapText="1"/>
    </xf>
    <xf numFmtId="164" fontId="9" fillId="15" borderId="20" xfId="0" quotePrefix="1" applyNumberFormat="1" applyFont="1" applyFill="1" applyBorder="1" applyAlignment="1">
      <alignment horizontal="center" vertical="center"/>
    </xf>
    <xf numFmtId="164" fontId="9" fillId="15" borderId="3" xfId="0" applyNumberFormat="1" applyFont="1" applyFill="1" applyBorder="1" applyAlignment="1">
      <alignment horizontal="center" vertical="center"/>
    </xf>
    <xf numFmtId="164" fontId="9" fillId="15" borderId="13" xfId="0" applyNumberFormat="1" applyFont="1" applyFill="1" applyBorder="1" applyAlignment="1">
      <alignment horizontal="center" vertical="center"/>
    </xf>
    <xf numFmtId="2" fontId="1" fillId="22" borderId="6" xfId="0" applyNumberFormat="1" applyFont="1" applyFill="1" applyBorder="1" applyAlignment="1" applyProtection="1">
      <alignment horizontal="center" vertical="center" textRotation="90"/>
      <protection locked="0"/>
    </xf>
    <xf numFmtId="2" fontId="1" fillId="22" borderId="7" xfId="0" applyNumberFormat="1" applyFont="1" applyFill="1" applyBorder="1" applyAlignment="1" applyProtection="1">
      <alignment horizontal="center" vertical="center" textRotation="90"/>
      <protection locked="0"/>
    </xf>
    <xf numFmtId="2" fontId="1" fillId="22" borderId="4" xfId="0" applyNumberFormat="1" applyFont="1" applyFill="1" applyBorder="1" applyAlignment="1" applyProtection="1">
      <alignment horizontal="center" vertical="center" textRotation="90"/>
      <protection locked="0"/>
    </xf>
    <xf numFmtId="164" fontId="8" fillId="15" borderId="20" xfId="0" applyNumberFormat="1" applyFont="1" applyFill="1" applyBorder="1" applyAlignment="1">
      <alignment horizontal="right" vertical="center"/>
    </xf>
    <xf numFmtId="164" fontId="8" fillId="15" borderId="3" xfId="0" applyNumberFormat="1" applyFont="1" applyFill="1" applyBorder="1" applyAlignment="1">
      <alignment horizontal="right" vertical="center"/>
    </xf>
    <xf numFmtId="168" fontId="1" fillId="15" borderId="14" xfId="0" applyNumberFormat="1" applyFont="1" applyFill="1" applyBorder="1" applyAlignment="1">
      <alignment horizontal="center"/>
    </xf>
    <xf numFmtId="0" fontId="1" fillId="32" borderId="0" xfId="0" applyFont="1" applyFill="1" applyAlignment="1">
      <alignment horizontal="right" vertical="center" wrapText="1"/>
    </xf>
    <xf numFmtId="0" fontId="23" fillId="32" borderId="0" xfId="0" applyFont="1" applyFill="1" applyAlignment="1">
      <alignment horizontal="center"/>
    </xf>
    <xf numFmtId="0" fontId="23" fillId="32" borderId="0" xfId="0" applyFont="1" applyFill="1" applyAlignment="1">
      <alignment horizontal="center" vertical="center"/>
    </xf>
    <xf numFmtId="0" fontId="8" fillId="6" borderId="31" xfId="0" applyFont="1" applyFill="1" applyBorder="1" applyAlignment="1">
      <alignment horizontal="center" vertical="center"/>
    </xf>
    <xf numFmtId="0" fontId="8" fillId="6" borderId="32" xfId="0" applyFont="1" applyFill="1" applyBorder="1" applyAlignment="1">
      <alignment horizontal="center" vertical="center"/>
    </xf>
    <xf numFmtId="0" fontId="8" fillId="6" borderId="33" xfId="0" applyFont="1" applyFill="1" applyBorder="1" applyAlignment="1">
      <alignment horizontal="center" vertical="center"/>
    </xf>
    <xf numFmtId="0" fontId="0" fillId="15" borderId="18" xfId="0" applyFill="1" applyBorder="1" applyAlignment="1">
      <alignment horizontal="center"/>
    </xf>
    <xf numFmtId="0" fontId="0" fillId="15" borderId="0" xfId="0" applyFill="1" applyBorder="1" applyAlignment="1">
      <alignment horizontal="center"/>
    </xf>
    <xf numFmtId="0" fontId="0" fillId="15" borderId="19" xfId="0" applyFill="1" applyBorder="1" applyAlignment="1">
      <alignment horizontal="center"/>
    </xf>
    <xf numFmtId="0" fontId="0" fillId="15" borderId="24" xfId="0" applyFill="1" applyBorder="1" applyAlignment="1">
      <alignment horizontal="center"/>
    </xf>
    <xf numFmtId="0" fontId="0" fillId="15" borderId="25" xfId="0" applyFill="1" applyBorder="1" applyAlignment="1">
      <alignment horizontal="center"/>
    </xf>
    <xf numFmtId="0" fontId="0" fillId="15" borderId="26" xfId="0" applyFill="1" applyBorder="1" applyAlignment="1">
      <alignment horizontal="center"/>
    </xf>
    <xf numFmtId="0" fontId="6" fillId="6" borderId="27" xfId="0" applyFont="1" applyFill="1" applyBorder="1" applyAlignment="1">
      <alignment horizontal="center" vertical="center"/>
    </xf>
    <xf numFmtId="0" fontId="6" fillId="6" borderId="28"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33" xfId="0" applyFont="1" applyFill="1" applyBorder="1" applyAlignment="1">
      <alignment horizontal="center" vertical="center"/>
    </xf>
    <xf numFmtId="2" fontId="1" fillId="11" borderId="11" xfId="0" applyNumberFormat="1" applyFont="1" applyFill="1" applyBorder="1" applyAlignment="1" applyProtection="1">
      <alignment horizontal="left" vertical="center"/>
      <protection locked="0"/>
    </xf>
    <xf numFmtId="0" fontId="6" fillId="6" borderId="3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29"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6" xfId="0" applyFont="1" applyFill="1" applyBorder="1" applyAlignment="1">
      <alignment horizontal="center" vertical="center"/>
    </xf>
    <xf numFmtId="168" fontId="1" fillId="15" borderId="0" xfId="0" applyNumberFormat="1" applyFont="1" applyFill="1" applyBorder="1" applyAlignment="1">
      <alignment horizontal="center" vertical="center"/>
    </xf>
    <xf numFmtId="168" fontId="1" fillId="15" borderId="0" xfId="0" applyNumberFormat="1" applyFont="1" applyFill="1" applyBorder="1" applyAlignment="1" applyProtection="1">
      <alignment horizontal="left" vertical="center"/>
      <protection locked="0"/>
    </xf>
    <xf numFmtId="166" fontId="1" fillId="10" borderId="2" xfId="0" applyNumberFormat="1" applyFont="1" applyFill="1" applyBorder="1" applyAlignment="1" applyProtection="1">
      <alignment horizontal="right" vertical="center" wrapText="1"/>
      <protection locked="0"/>
    </xf>
    <xf numFmtId="166" fontId="1" fillId="10" borderId="11" xfId="0" applyNumberFormat="1" applyFont="1" applyFill="1" applyBorder="1" applyAlignment="1" applyProtection="1">
      <alignment horizontal="right" vertical="center" wrapText="1"/>
      <protection locked="0"/>
    </xf>
    <xf numFmtId="2" fontId="1" fillId="10" borderId="11" xfId="0" applyNumberFormat="1" applyFont="1" applyFill="1" applyBorder="1" applyAlignment="1" applyProtection="1">
      <alignment horizontal="left" vertical="center"/>
      <protection locked="0"/>
    </xf>
    <xf numFmtId="2" fontId="1" fillId="10" borderId="5" xfId="0" applyNumberFormat="1" applyFont="1" applyFill="1" applyBorder="1" applyAlignment="1" applyProtection="1">
      <alignment horizontal="left" vertical="center"/>
      <protection locked="0"/>
    </xf>
    <xf numFmtId="0" fontId="29" fillId="2" borderId="0" xfId="0" applyFont="1" applyFill="1" applyBorder="1" applyAlignment="1">
      <alignment horizontal="left" vertical="center" wrapText="1"/>
    </xf>
    <xf numFmtId="2" fontId="1" fillId="22" borderId="34" xfId="0" applyNumberFormat="1" applyFont="1" applyFill="1" applyBorder="1" applyAlignment="1" applyProtection="1">
      <alignment vertical="center" textRotation="90"/>
      <protection locked="0"/>
    </xf>
    <xf numFmtId="2" fontId="1" fillId="22" borderId="21" xfId="0" applyNumberFormat="1" applyFont="1" applyFill="1" applyBorder="1" applyAlignment="1" applyProtection="1">
      <alignment vertical="center" textRotation="90"/>
      <protection locked="0"/>
    </xf>
    <xf numFmtId="2" fontId="1" fillId="22" borderId="30" xfId="0" applyNumberFormat="1" applyFont="1" applyFill="1" applyBorder="1" applyAlignment="1" applyProtection="1">
      <alignment vertical="center" textRotation="90"/>
      <protection locked="0"/>
    </xf>
    <xf numFmtId="2" fontId="1" fillId="7" borderId="18" xfId="0" applyNumberFormat="1" applyFont="1" applyFill="1" applyBorder="1" applyAlignment="1" applyProtection="1">
      <alignment horizontal="center" vertical="center" textRotation="90"/>
      <protection locked="0"/>
    </xf>
    <xf numFmtId="2" fontId="1" fillId="7" borderId="20" xfId="0" applyNumberFormat="1" applyFont="1" applyFill="1" applyBorder="1" applyAlignment="1" applyProtection="1">
      <alignment horizontal="center" vertical="center" textRotation="90"/>
      <protection locked="0"/>
    </xf>
    <xf numFmtId="2" fontId="1" fillId="22" borderId="1" xfId="0" applyNumberFormat="1" applyFont="1" applyFill="1" applyBorder="1" applyAlignment="1" applyProtection="1">
      <alignment horizontal="center" vertical="center" textRotation="90"/>
      <protection locked="0"/>
    </xf>
    <xf numFmtId="166" fontId="1" fillId="21" borderId="12" xfId="0" applyNumberFormat="1" applyFont="1" applyFill="1" applyBorder="1" applyAlignment="1" applyProtection="1">
      <alignment horizontal="center" vertical="top" textRotation="90"/>
      <protection locked="0"/>
    </xf>
    <xf numFmtId="166" fontId="1" fillId="21" borderId="13" xfId="0" applyNumberFormat="1" applyFont="1" applyFill="1" applyBorder="1" applyAlignment="1" applyProtection="1">
      <alignment horizontal="center" vertical="top" textRotation="90"/>
      <protection locked="0"/>
    </xf>
    <xf numFmtId="166" fontId="1" fillId="22" borderId="7" xfId="0" applyNumberFormat="1" applyFont="1" applyFill="1" applyBorder="1" applyAlignment="1" applyProtection="1">
      <alignment horizontal="center" vertical="top" textRotation="90"/>
      <protection locked="0"/>
    </xf>
    <xf numFmtId="166" fontId="1" fillId="22" borderId="4" xfId="0" applyNumberFormat="1" applyFont="1" applyFill="1" applyBorder="1" applyAlignment="1" applyProtection="1">
      <alignment horizontal="center" vertical="top" textRotation="90"/>
      <protection locked="0"/>
    </xf>
    <xf numFmtId="2" fontId="1" fillId="21" borderId="15" xfId="0" applyNumberFormat="1" applyFont="1" applyFill="1" applyBorder="1" applyAlignment="1" applyProtection="1">
      <alignment horizontal="center" textRotation="90"/>
      <protection locked="0"/>
    </xf>
    <xf numFmtId="2" fontId="1" fillId="21" borderId="12" xfId="0" applyNumberFormat="1" applyFont="1" applyFill="1" applyBorder="1" applyAlignment="1" applyProtection="1">
      <alignment horizontal="center" textRotation="90"/>
      <protection locked="0"/>
    </xf>
    <xf numFmtId="2" fontId="1" fillId="22" borderId="6" xfId="0" applyNumberFormat="1" applyFont="1" applyFill="1" applyBorder="1" applyAlignment="1" applyProtection="1">
      <alignment horizontal="center" textRotation="90"/>
      <protection locked="0"/>
    </xf>
    <xf numFmtId="2" fontId="1" fillId="22" borderId="7" xfId="0" applyNumberFormat="1" applyFont="1" applyFill="1" applyBorder="1" applyAlignment="1" applyProtection="1">
      <alignment horizontal="center" textRotation="90"/>
      <protection locked="0"/>
    </xf>
    <xf numFmtId="2" fontId="1" fillId="7" borderId="16" xfId="0" applyNumberFormat="1" applyFont="1" applyFill="1" applyBorder="1" applyAlignment="1" applyProtection="1">
      <alignment horizontal="center" textRotation="90"/>
      <protection locked="0"/>
    </xf>
    <xf numFmtId="2" fontId="1" fillId="7" borderId="18" xfId="0" applyNumberFormat="1" applyFont="1" applyFill="1" applyBorder="1" applyAlignment="1" applyProtection="1">
      <alignment horizontal="center" textRotation="90"/>
      <protection locked="0"/>
    </xf>
    <xf numFmtId="2" fontId="1" fillId="12" borderId="7" xfId="0" applyNumberFormat="1" applyFont="1" applyFill="1" applyBorder="1" applyAlignment="1" applyProtection="1">
      <alignment horizontal="center" vertical="top" textRotation="90"/>
      <protection locked="0"/>
    </xf>
    <xf numFmtId="2" fontId="1" fillId="12" borderId="4" xfId="0" applyNumberFormat="1" applyFont="1" applyFill="1" applyBorder="1" applyAlignment="1" applyProtection="1">
      <alignment horizontal="center" vertical="top" textRotation="90"/>
      <protection locked="0"/>
    </xf>
    <xf numFmtId="0" fontId="5" fillId="33" borderId="35" xfId="0" applyFont="1" applyFill="1" applyBorder="1" applyAlignment="1">
      <alignment horizontal="right" vertical="center"/>
    </xf>
    <xf numFmtId="0" fontId="5" fillId="33" borderId="36" xfId="0" applyFont="1" applyFill="1" applyBorder="1" applyAlignment="1">
      <alignment horizontal="right" vertical="center"/>
    </xf>
    <xf numFmtId="166" fontId="1" fillId="7" borderId="12" xfId="0" applyNumberFormat="1" applyFont="1" applyFill="1" applyBorder="1" applyAlignment="1" applyProtection="1">
      <alignment horizontal="center" vertical="top" textRotation="90"/>
      <protection locked="0"/>
    </xf>
    <xf numFmtId="166" fontId="1" fillId="7" borderId="13" xfId="0" applyNumberFormat="1" applyFont="1" applyFill="1" applyBorder="1" applyAlignment="1" applyProtection="1">
      <alignment horizontal="center" vertical="top" textRotation="90"/>
      <protection locked="0"/>
    </xf>
    <xf numFmtId="2" fontId="1" fillId="7" borderId="15" xfId="0" applyNumberFormat="1" applyFont="1" applyFill="1" applyBorder="1" applyAlignment="1" applyProtection="1">
      <alignment horizontal="center" textRotation="90"/>
      <protection locked="0"/>
    </xf>
    <xf numFmtId="2" fontId="1" fillId="7" borderId="12" xfId="0" applyNumberFormat="1" applyFont="1" applyFill="1" applyBorder="1" applyAlignment="1" applyProtection="1">
      <alignment horizontal="center" textRotation="90"/>
      <protection locked="0"/>
    </xf>
    <xf numFmtId="0" fontId="30" fillId="0" borderId="0" xfId="0" applyFont="1" applyAlignment="1">
      <alignment horizontal="center" wrapText="1"/>
    </xf>
    <xf numFmtId="2" fontId="1" fillId="12" borderId="15" xfId="0" applyNumberFormat="1" applyFont="1" applyFill="1" applyBorder="1" applyAlignment="1" applyProtection="1">
      <alignment horizontal="center" textRotation="90"/>
      <protection locked="0"/>
    </xf>
    <xf numFmtId="2" fontId="1" fillId="12" borderId="12" xfId="0" applyNumberFormat="1" applyFont="1" applyFill="1" applyBorder="1" applyAlignment="1" applyProtection="1">
      <alignment horizontal="center" textRotation="90"/>
      <protection locked="0"/>
    </xf>
    <xf numFmtId="166" fontId="1" fillId="12" borderId="12" xfId="0" applyNumberFormat="1" applyFont="1" applyFill="1" applyBorder="1" applyAlignment="1" applyProtection="1">
      <alignment horizontal="center" vertical="top" textRotation="90"/>
      <protection locked="0"/>
    </xf>
    <xf numFmtId="166" fontId="1" fillId="12" borderId="13" xfId="0" applyNumberFormat="1" applyFont="1" applyFill="1" applyBorder="1" applyAlignment="1" applyProtection="1">
      <alignment horizontal="center" vertical="top" textRotation="90"/>
      <protection locked="0"/>
    </xf>
    <xf numFmtId="2" fontId="1" fillId="13" borderId="6" xfId="0" applyNumberFormat="1" applyFont="1" applyFill="1" applyBorder="1" applyAlignment="1" applyProtection="1">
      <alignment horizontal="center" vertical="center" textRotation="90"/>
      <protection locked="0"/>
    </xf>
    <xf numFmtId="2" fontId="1" fillId="13" borderId="4" xfId="0" applyNumberFormat="1" applyFont="1" applyFill="1" applyBorder="1" applyAlignment="1" applyProtection="1">
      <alignment horizontal="center" vertical="center" textRotation="90"/>
      <protection locked="0"/>
    </xf>
    <xf numFmtId="2" fontId="1" fillId="25" borderId="23" xfId="0" applyNumberFormat="1" applyFont="1" applyFill="1" applyBorder="1" applyAlignment="1" applyProtection="1">
      <alignment horizontal="center" vertical="center" textRotation="90"/>
      <protection locked="0"/>
    </xf>
    <xf numFmtId="0" fontId="25" fillId="0" borderId="0" xfId="0" applyFont="1" applyAlignment="1">
      <alignment horizontal="center" vertical="center" wrapText="1"/>
    </xf>
    <xf numFmtId="0" fontId="0" fillId="0" borderId="0" xfId="0" applyAlignment="1">
      <alignment horizontal="center" vertical="center" wrapText="1"/>
    </xf>
    <xf numFmtId="2" fontId="1" fillId="25" borderId="22" xfId="0" applyNumberFormat="1" applyFont="1" applyFill="1" applyBorder="1" applyAlignment="1" applyProtection="1">
      <alignment horizontal="right" vertical="top" textRotation="90"/>
      <protection locked="0"/>
    </xf>
    <xf numFmtId="2" fontId="1" fillId="25" borderId="23" xfId="0" applyNumberFormat="1" applyFont="1" applyFill="1" applyBorder="1" applyAlignment="1" applyProtection="1">
      <alignment horizontal="right" vertical="top" textRotation="90"/>
      <protection locked="0"/>
    </xf>
    <xf numFmtId="0" fontId="5" fillId="4" borderId="24" xfId="0" applyFont="1" applyFill="1" applyBorder="1" applyAlignment="1">
      <alignment horizontal="right" vertical="center"/>
    </xf>
    <xf numFmtId="2" fontId="5" fillId="4" borderId="25" xfId="0" applyNumberFormat="1" applyFont="1" applyFill="1" applyBorder="1" applyAlignment="1">
      <alignment horizontal="center" vertical="center"/>
    </xf>
    <xf numFmtId="2" fontId="5" fillId="4" borderId="25" xfId="0" applyNumberFormat="1" applyFont="1" applyFill="1" applyBorder="1" applyAlignment="1">
      <alignment horizontal="left" vertical="center"/>
    </xf>
    <xf numFmtId="2" fontId="23" fillId="2" borderId="2" xfId="0" applyNumberFormat="1" applyFont="1" applyFill="1" applyBorder="1" applyAlignment="1">
      <alignment horizontal="center" vertical="center"/>
    </xf>
    <xf numFmtId="2" fontId="23" fillId="2" borderId="5" xfId="0" applyNumberFormat="1" applyFont="1" applyFill="1" applyBorder="1" applyAlignment="1">
      <alignment horizontal="center" vertical="center"/>
    </xf>
    <xf numFmtId="2" fontId="23" fillId="7" borderId="2" xfId="0" applyNumberFormat="1" applyFont="1" applyFill="1" applyBorder="1" applyAlignment="1">
      <alignment horizontal="center" vertical="center"/>
    </xf>
    <xf numFmtId="2" fontId="23" fillId="7" borderId="5" xfId="0" applyNumberFormat="1" applyFont="1" applyFill="1" applyBorder="1" applyAlignment="1">
      <alignment horizontal="center" vertical="center"/>
    </xf>
    <xf numFmtId="0" fontId="5" fillId="33" borderId="28" xfId="0" applyFont="1" applyFill="1" applyBorder="1" applyAlignment="1">
      <alignment vertical="center"/>
    </xf>
    <xf numFmtId="0" fontId="5" fillId="33" borderId="29" xfId="0" applyFont="1" applyFill="1" applyBorder="1" applyAlignment="1">
      <alignment vertical="center"/>
    </xf>
    <xf numFmtId="0" fontId="22" fillId="17" borderId="10" xfId="0" applyFont="1" applyFill="1" applyBorder="1" applyAlignment="1">
      <alignment horizontal="center" vertical="center" wrapText="1"/>
    </xf>
    <xf numFmtId="0" fontId="22" fillId="17" borderId="15" xfId="0" applyFont="1" applyFill="1" applyBorder="1" applyAlignment="1">
      <alignment horizontal="center" vertical="center" wrapText="1"/>
    </xf>
    <xf numFmtId="0" fontId="22" fillId="17" borderId="8" xfId="0" applyFont="1" applyFill="1" applyBorder="1" applyAlignment="1">
      <alignment horizontal="center" vertical="center" wrapText="1"/>
    </xf>
    <xf numFmtId="0" fontId="22" fillId="17" borderId="12"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22" fillId="17" borderId="13"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0" xfId="0" applyFont="1" applyFill="1" applyBorder="1" applyAlignment="1">
      <alignment horizontal="center" vertical="center" wrapText="1"/>
    </xf>
    <xf numFmtId="2" fontId="5" fillId="8" borderId="0" xfId="0" applyNumberFormat="1" applyFont="1" applyFill="1" applyBorder="1" applyAlignment="1">
      <alignment horizontal="center"/>
    </xf>
    <xf numFmtId="0" fontId="0" fillId="8" borderId="0" xfId="0" applyFill="1" applyBorder="1"/>
    <xf numFmtId="0" fontId="5" fillId="8" borderId="0" xfId="0" applyFont="1" applyFill="1" applyBorder="1" applyAlignment="1">
      <alignment horizontal="center" vertical="top"/>
    </xf>
    <xf numFmtId="0" fontId="5" fillId="8" borderId="0" xfId="0" applyFont="1" applyFill="1" applyBorder="1" applyAlignment="1">
      <alignment horizontal="center" vertical="top" wrapText="1"/>
    </xf>
    <xf numFmtId="2" fontId="5" fillId="8" borderId="0" xfId="0" applyNumberFormat="1" applyFont="1" applyFill="1" applyBorder="1" applyAlignment="1">
      <alignment horizontal="right" vertical="top" wrapText="1"/>
    </xf>
    <xf numFmtId="0" fontId="11" fillId="8" borderId="0" xfId="0" applyFont="1" applyFill="1" applyBorder="1" applyAlignment="1">
      <alignment vertical="top"/>
    </xf>
    <xf numFmtId="0" fontId="11" fillId="8" borderId="0" xfId="0" applyFont="1" applyFill="1" applyBorder="1" applyAlignment="1">
      <alignment horizontal="right" vertical="top"/>
    </xf>
    <xf numFmtId="0" fontId="5" fillId="8" borderId="0" xfId="0" applyFont="1" applyFill="1" applyBorder="1" applyAlignment="1">
      <alignment horizontal="right"/>
    </xf>
    <xf numFmtId="2" fontId="5" fillId="8" borderId="0" xfId="0" applyNumberFormat="1" applyFont="1" applyFill="1" applyBorder="1" applyAlignment="1">
      <alignment horizontal="center" vertical="top"/>
    </xf>
  </cellXfs>
  <cellStyles count="2">
    <cellStyle name="Millares" xfId="1" builtinId="3"/>
    <cellStyle name="Normal" xfId="0" builtinId="0"/>
  </cellStyles>
  <dxfs count="0"/>
  <tableStyles count="0" defaultTableStyle="TableStyleMedium9" defaultPivotStyle="PivotStyleLight16"/>
  <colors>
    <mruColors>
      <color rgb="FFD7DB35"/>
      <color rgb="FFFBC99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15</xdr:col>
      <xdr:colOff>117646</xdr:colOff>
      <xdr:row>14</xdr:row>
      <xdr:rowOff>81017</xdr:rowOff>
    </xdr:from>
    <xdr:to>
      <xdr:col>17</xdr:col>
      <xdr:colOff>652377</xdr:colOff>
      <xdr:row>21</xdr:row>
      <xdr:rowOff>121227</xdr:rowOff>
    </xdr:to>
    <xdr:sp macro="" textlink="">
      <xdr:nvSpPr>
        <xdr:cNvPr id="5" name="4 Flecha derecha"/>
        <xdr:cNvSpPr/>
      </xdr:nvSpPr>
      <xdr:spPr>
        <a:xfrm rot="16200000">
          <a:off x="5958680" y="2266961"/>
          <a:ext cx="1425664" cy="2335821"/>
        </a:xfrm>
        <a:prstGeom prst="rightArrow">
          <a:avLst>
            <a:gd name="adj1" fmla="val 50000"/>
            <a:gd name="adj2" fmla="val 47931"/>
          </a:avLst>
        </a:prstGeom>
        <a:solidFill>
          <a:srgbClr val="FFFF00">
            <a:alpha val="38000"/>
          </a:srgb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noFill/>
          </a:endParaRPr>
        </a:p>
      </xdr:txBody>
    </xdr:sp>
    <xdr:clientData/>
  </xdr:twoCellAnchor>
  <xdr:twoCellAnchor>
    <xdr:from>
      <xdr:col>0</xdr:col>
      <xdr:colOff>172317</xdr:colOff>
      <xdr:row>1</xdr:row>
      <xdr:rowOff>266700</xdr:rowOff>
    </xdr:from>
    <xdr:to>
      <xdr:col>2</xdr:col>
      <xdr:colOff>86435</xdr:colOff>
      <xdr:row>12</xdr:row>
      <xdr:rowOff>191000</xdr:rowOff>
    </xdr:to>
    <xdr:sp macro="" textlink="">
      <xdr:nvSpPr>
        <xdr:cNvPr id="6" name="5 Flecha derecha"/>
        <xdr:cNvSpPr/>
      </xdr:nvSpPr>
      <xdr:spPr>
        <a:xfrm>
          <a:off x="172317" y="628650"/>
          <a:ext cx="1733393" cy="2534150"/>
        </a:xfrm>
        <a:prstGeom prst="rightArrow">
          <a:avLst>
            <a:gd name="adj1" fmla="val 50000"/>
            <a:gd name="adj2" fmla="val 39854"/>
          </a:avLst>
        </a:prstGeom>
        <a:solidFill>
          <a:srgbClr val="FFFF00">
            <a:alpha val="38000"/>
          </a:srgb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noFill/>
          </a:endParaRPr>
        </a:p>
      </xdr:txBody>
    </xdr:sp>
    <xdr:clientData/>
  </xdr:twoCellAnchor>
  <xdr:twoCellAnchor>
    <xdr:from>
      <xdr:col>25</xdr:col>
      <xdr:colOff>293271</xdr:colOff>
      <xdr:row>2</xdr:row>
      <xdr:rowOff>0</xdr:rowOff>
    </xdr:from>
    <xdr:to>
      <xdr:col>28</xdr:col>
      <xdr:colOff>17550</xdr:colOff>
      <xdr:row>12</xdr:row>
      <xdr:rowOff>90236</xdr:rowOff>
    </xdr:to>
    <xdr:sp macro="" textlink="">
      <xdr:nvSpPr>
        <xdr:cNvPr id="7" name="6 Flecha derecha"/>
        <xdr:cNvSpPr/>
      </xdr:nvSpPr>
      <xdr:spPr>
        <a:xfrm rot="10800000">
          <a:off x="13026692" y="0"/>
          <a:ext cx="1699463" cy="2336131"/>
        </a:xfrm>
        <a:prstGeom prst="rightArrow">
          <a:avLst>
            <a:gd name="adj1" fmla="val 50000"/>
            <a:gd name="adj2" fmla="val 47931"/>
          </a:avLst>
        </a:prstGeom>
        <a:solidFill>
          <a:srgbClr val="FFFF00">
            <a:alpha val="38000"/>
          </a:srgb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noFill/>
          </a:endParaRPr>
        </a:p>
      </xdr:txBody>
    </xdr:sp>
    <xdr:clientData/>
  </xdr:twoCellAnchor>
  <xdr:twoCellAnchor>
    <xdr:from>
      <xdr:col>15</xdr:col>
      <xdr:colOff>22124</xdr:colOff>
      <xdr:row>26</xdr:row>
      <xdr:rowOff>112567</xdr:rowOff>
    </xdr:from>
    <xdr:to>
      <xdr:col>15</xdr:col>
      <xdr:colOff>701386</xdr:colOff>
      <xdr:row>33</xdr:row>
      <xdr:rowOff>53673</xdr:rowOff>
    </xdr:to>
    <xdr:sp macro="" textlink="">
      <xdr:nvSpPr>
        <xdr:cNvPr id="23" name="22 Flecha derecha"/>
        <xdr:cNvSpPr/>
      </xdr:nvSpPr>
      <xdr:spPr>
        <a:xfrm rot="10800000">
          <a:off x="5408079" y="5126181"/>
          <a:ext cx="679262" cy="1421810"/>
        </a:xfrm>
        <a:prstGeom prst="rightArrow">
          <a:avLst>
            <a:gd name="adj1" fmla="val 50000"/>
            <a:gd name="adj2" fmla="val 63088"/>
          </a:avLst>
        </a:prstGeom>
        <a:solidFill>
          <a:srgbClr val="FFFF00">
            <a:alpha val="38000"/>
          </a:srgb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noFill/>
          </a:endParaRPr>
        </a:p>
      </xdr:txBody>
    </xdr:sp>
    <xdr:clientData/>
  </xdr:twoCellAnchor>
  <xdr:twoCellAnchor editAs="oneCell">
    <xdr:from>
      <xdr:col>6</xdr:col>
      <xdr:colOff>12065</xdr:colOff>
      <xdr:row>7</xdr:row>
      <xdr:rowOff>6985</xdr:rowOff>
    </xdr:from>
    <xdr:to>
      <xdr:col>13</xdr:col>
      <xdr:colOff>8594</xdr:colOff>
      <xdr:row>32</xdr:row>
      <xdr:rowOff>200025</xdr:rowOff>
    </xdr:to>
    <xdr:pic>
      <xdr:nvPicPr>
        <xdr:cNvPr id="29" name="28 Imagen" descr="proporciones humanas de VINCI 2.jpg"/>
        <xdr:cNvPicPr>
          <a:picLocks noChangeAspect="1"/>
        </xdr:cNvPicPr>
      </xdr:nvPicPr>
      <xdr:blipFill>
        <a:blip xmlns:r="http://schemas.openxmlformats.org/officeDocument/2006/relationships" r:embed="rId1" cstate="print"/>
        <a:srcRect b="48889"/>
        <a:stretch>
          <a:fillRect/>
        </a:stretch>
      </xdr:blipFill>
      <xdr:spPr>
        <a:xfrm rot="16200000">
          <a:off x="1280647" y="3586628"/>
          <a:ext cx="5184140" cy="1987254"/>
        </a:xfrm>
        <a:prstGeom prst="rect">
          <a:avLst/>
        </a:prstGeom>
      </xdr:spPr>
    </xdr:pic>
    <xdr:clientData/>
  </xdr:twoCellAnchor>
  <xdr:twoCellAnchor editAs="oneCell">
    <xdr:from>
      <xdr:col>6</xdr:col>
      <xdr:colOff>12065</xdr:colOff>
      <xdr:row>40</xdr:row>
      <xdr:rowOff>9524</xdr:rowOff>
    </xdr:from>
    <xdr:to>
      <xdr:col>13</xdr:col>
      <xdr:colOff>8594</xdr:colOff>
      <xdr:row>65</xdr:row>
      <xdr:rowOff>219074</xdr:rowOff>
    </xdr:to>
    <xdr:pic>
      <xdr:nvPicPr>
        <xdr:cNvPr id="30" name="29 Imagen" descr="proporciones humanas de VINCI 2.jpg"/>
        <xdr:cNvPicPr>
          <a:picLocks noChangeAspect="1"/>
        </xdr:cNvPicPr>
      </xdr:nvPicPr>
      <xdr:blipFill>
        <a:blip xmlns:r="http://schemas.openxmlformats.org/officeDocument/2006/relationships" r:embed="rId1" cstate="print"/>
        <a:srcRect b="48889"/>
        <a:stretch>
          <a:fillRect/>
        </a:stretch>
      </xdr:blipFill>
      <xdr:spPr>
        <a:xfrm rot="16200000">
          <a:off x="1362879" y="10164910"/>
          <a:ext cx="5019675" cy="1987254"/>
        </a:xfrm>
        <a:prstGeom prst="rect">
          <a:avLst/>
        </a:prstGeom>
      </xdr:spPr>
    </xdr:pic>
    <xdr:clientData/>
  </xdr:twoCellAnchor>
  <xdr:twoCellAnchor editAs="oneCell">
    <xdr:from>
      <xdr:col>6</xdr:col>
      <xdr:colOff>1</xdr:colOff>
      <xdr:row>74</xdr:row>
      <xdr:rowOff>9525</xdr:rowOff>
    </xdr:from>
    <xdr:to>
      <xdr:col>12</xdr:col>
      <xdr:colOff>187030</xdr:colOff>
      <xdr:row>99</xdr:row>
      <xdr:rowOff>228600</xdr:rowOff>
    </xdr:to>
    <xdr:pic>
      <xdr:nvPicPr>
        <xdr:cNvPr id="31" name="30 Imagen" descr="proporciones humanas de VINCI 2.jpg"/>
        <xdr:cNvPicPr>
          <a:picLocks noChangeAspect="1"/>
        </xdr:cNvPicPr>
      </xdr:nvPicPr>
      <xdr:blipFill>
        <a:blip xmlns:r="http://schemas.openxmlformats.org/officeDocument/2006/relationships" r:embed="rId1" cstate="print"/>
        <a:srcRect b="48889"/>
        <a:stretch>
          <a:fillRect/>
        </a:stretch>
      </xdr:blipFill>
      <xdr:spPr>
        <a:xfrm rot="16200000">
          <a:off x="1441303" y="16789548"/>
          <a:ext cx="4838700" cy="19872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11906</xdr:colOff>
      <xdr:row>27</xdr:row>
      <xdr:rowOff>202406</xdr:rowOff>
    </xdr:from>
    <xdr:to>
      <xdr:col>15</xdr:col>
      <xdr:colOff>130969</xdr:colOff>
      <xdr:row>45</xdr:row>
      <xdr:rowOff>59531</xdr:rowOff>
    </xdr:to>
    <xdr:sp macro="" textlink="">
      <xdr:nvSpPr>
        <xdr:cNvPr id="18" name="17 Cubo"/>
        <xdr:cNvSpPr/>
      </xdr:nvSpPr>
      <xdr:spPr>
        <a:xfrm>
          <a:off x="2262187" y="9727406"/>
          <a:ext cx="3024188" cy="6607969"/>
        </a:xfrm>
        <a:prstGeom prst="cube">
          <a:avLst/>
        </a:prstGeom>
        <a:solidFill>
          <a:srgbClr val="FFFF00">
            <a:alpha val="41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p>
      </xdr:txBody>
    </xdr:sp>
    <xdr:clientData/>
  </xdr:twoCellAnchor>
  <xdr:twoCellAnchor>
    <xdr:from>
      <xdr:col>8</xdr:col>
      <xdr:colOff>89312</xdr:colOff>
      <xdr:row>5</xdr:row>
      <xdr:rowOff>89166</xdr:rowOff>
    </xdr:from>
    <xdr:to>
      <xdr:col>12</xdr:col>
      <xdr:colOff>233810</xdr:colOff>
      <xdr:row>5</xdr:row>
      <xdr:rowOff>333376</xdr:rowOff>
    </xdr:to>
    <xdr:sp macro="" textlink="">
      <xdr:nvSpPr>
        <xdr:cNvPr id="3" name="2 Rectángulo"/>
        <xdr:cNvSpPr/>
      </xdr:nvSpPr>
      <xdr:spPr>
        <a:xfrm>
          <a:off x="2720593" y="1744135"/>
          <a:ext cx="1394655" cy="244210"/>
        </a:xfrm>
        <a:prstGeom prst="rect">
          <a:avLst/>
        </a:prstGeom>
        <a:solidFill>
          <a:schemeClr val="accent1">
            <a:alpha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p>
      </xdr:txBody>
    </xdr:sp>
    <xdr:clientData/>
  </xdr:twoCellAnchor>
  <xdr:twoCellAnchor>
    <xdr:from>
      <xdr:col>17</xdr:col>
      <xdr:colOff>23813</xdr:colOff>
      <xdr:row>32</xdr:row>
      <xdr:rowOff>235476</xdr:rowOff>
    </xdr:from>
    <xdr:to>
      <xdr:col>18</xdr:col>
      <xdr:colOff>535780</xdr:colOff>
      <xdr:row>38</xdr:row>
      <xdr:rowOff>166393</xdr:rowOff>
    </xdr:to>
    <xdr:sp macro="" textlink="">
      <xdr:nvSpPr>
        <xdr:cNvPr id="7" name="6 Flecha derecha"/>
        <xdr:cNvSpPr/>
      </xdr:nvSpPr>
      <xdr:spPr>
        <a:xfrm rot="10800000">
          <a:off x="7750969" y="11403539"/>
          <a:ext cx="1297780" cy="2264542"/>
        </a:xfrm>
        <a:prstGeom prst="rightArrow">
          <a:avLst/>
        </a:prstGeom>
        <a:solidFill>
          <a:schemeClr val="accent1">
            <a:alpha val="2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p>
      </xdr:txBody>
    </xdr:sp>
    <xdr:clientData/>
  </xdr:twoCellAnchor>
  <xdr:twoCellAnchor>
    <xdr:from>
      <xdr:col>15</xdr:col>
      <xdr:colOff>910166</xdr:colOff>
      <xdr:row>31</xdr:row>
      <xdr:rowOff>266681</xdr:rowOff>
    </xdr:from>
    <xdr:to>
      <xdr:col>17</xdr:col>
      <xdr:colOff>10584</xdr:colOff>
      <xdr:row>40</xdr:row>
      <xdr:rowOff>232834</xdr:rowOff>
    </xdr:to>
    <xdr:sp macro="" textlink="">
      <xdr:nvSpPr>
        <xdr:cNvPr id="8" name="7 Cubo"/>
        <xdr:cNvSpPr/>
      </xdr:nvSpPr>
      <xdr:spPr>
        <a:xfrm>
          <a:off x="5947833" y="2298681"/>
          <a:ext cx="1672168" cy="3342236"/>
        </a:xfrm>
        <a:prstGeom prst="cube">
          <a:avLst/>
        </a:prstGeom>
        <a:solidFill>
          <a:srgbClr val="D7DB35"/>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p>
      </xdr:txBody>
    </xdr:sp>
    <xdr:clientData/>
  </xdr:twoCellAnchor>
  <xdr:twoCellAnchor>
    <xdr:from>
      <xdr:col>15</xdr:col>
      <xdr:colOff>787773</xdr:colOff>
      <xdr:row>30</xdr:row>
      <xdr:rowOff>21167</xdr:rowOff>
    </xdr:from>
    <xdr:to>
      <xdr:col>17</xdr:col>
      <xdr:colOff>343144</xdr:colOff>
      <xdr:row>32</xdr:row>
      <xdr:rowOff>80177</xdr:rowOff>
    </xdr:to>
    <xdr:sp macro="" textlink="">
      <xdr:nvSpPr>
        <xdr:cNvPr id="9" name="8 Flecha abajo"/>
        <xdr:cNvSpPr/>
      </xdr:nvSpPr>
      <xdr:spPr>
        <a:xfrm>
          <a:off x="5825440" y="1661584"/>
          <a:ext cx="2127121" cy="842176"/>
        </a:xfrm>
        <a:prstGeom prst="downArrow">
          <a:avLst>
            <a:gd name="adj1" fmla="val 50000"/>
            <a:gd name="adj2" fmla="val 53770"/>
          </a:avLst>
        </a:prstGeom>
        <a:solidFill>
          <a:schemeClr val="accent1">
            <a:alpha val="2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endParaRPr lang="es-CR" sz="1100">
            <a:solidFill>
              <a:schemeClr val="lt1"/>
            </a:solidFill>
            <a:latin typeface="+mn-lt"/>
            <a:ea typeface="+mn-ea"/>
            <a:cs typeface="+mn-cs"/>
          </a:endParaRPr>
        </a:p>
      </xdr:txBody>
    </xdr:sp>
    <xdr:clientData/>
  </xdr:twoCellAnchor>
  <xdr:twoCellAnchor>
    <xdr:from>
      <xdr:col>16</xdr:col>
      <xdr:colOff>40894</xdr:colOff>
      <xdr:row>34</xdr:row>
      <xdr:rowOff>98207</xdr:rowOff>
    </xdr:from>
    <xdr:to>
      <xdr:col>16</xdr:col>
      <xdr:colOff>833293</xdr:colOff>
      <xdr:row>40</xdr:row>
      <xdr:rowOff>45804</xdr:rowOff>
    </xdr:to>
    <xdr:pic>
      <xdr:nvPicPr>
        <xdr:cNvPr id="10" name="9 Imagen" descr="sil 12.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duotone>
            <a:schemeClr val="accent3">
              <a:shade val="45000"/>
              <a:satMod val="135000"/>
            </a:schemeClr>
            <a:prstClr val="white"/>
          </a:duotone>
        </a:blip>
        <a:stretch>
          <a:fillRect/>
        </a:stretch>
      </xdr:blipFill>
      <xdr:spPr>
        <a:xfrm>
          <a:off x="6380311" y="3283790"/>
          <a:ext cx="792399" cy="2265347"/>
        </a:xfrm>
        <a:prstGeom prst="rect">
          <a:avLst/>
        </a:prstGeom>
        <a:effectLst>
          <a:reflection blurRad="6350" stA="52000" endA="300" endPos="35000" dir="5400000" sy="-100000" algn="bl" rotWithShape="0"/>
        </a:effectLst>
      </xdr:spPr>
    </xdr:pic>
    <xdr:clientData/>
  </xdr:twoCellAnchor>
  <xdr:twoCellAnchor>
    <xdr:from>
      <xdr:col>15</xdr:col>
      <xdr:colOff>848128</xdr:colOff>
      <xdr:row>40</xdr:row>
      <xdr:rowOff>261784</xdr:rowOff>
    </xdr:from>
    <xdr:to>
      <xdr:col>17</xdr:col>
      <xdr:colOff>503879</xdr:colOff>
      <xdr:row>42</xdr:row>
      <xdr:rowOff>364200</xdr:rowOff>
    </xdr:to>
    <xdr:sp macro="" textlink="">
      <xdr:nvSpPr>
        <xdr:cNvPr id="11" name="10 Flecha derecha"/>
        <xdr:cNvSpPr/>
      </xdr:nvSpPr>
      <xdr:spPr>
        <a:xfrm rot="16200000">
          <a:off x="6661264" y="13843929"/>
          <a:ext cx="912041" cy="2227501"/>
        </a:xfrm>
        <a:prstGeom prst="rightArrow">
          <a:avLst>
            <a:gd name="adj1" fmla="val 50000"/>
            <a:gd name="adj2" fmla="val 57181"/>
          </a:avLst>
        </a:prstGeom>
        <a:solidFill>
          <a:schemeClr val="accent1">
            <a:alpha val="2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p>
      </xdr:txBody>
    </xdr:sp>
    <xdr:clientData/>
  </xdr:twoCellAnchor>
  <xdr:twoCellAnchor editAs="oneCell">
    <xdr:from>
      <xdr:col>5</xdr:col>
      <xdr:colOff>21165</xdr:colOff>
      <xdr:row>30</xdr:row>
      <xdr:rowOff>19052</xdr:rowOff>
    </xdr:from>
    <xdr:to>
      <xdr:col>12</xdr:col>
      <xdr:colOff>747605</xdr:colOff>
      <xdr:row>46</xdr:row>
      <xdr:rowOff>65089</xdr:rowOff>
    </xdr:to>
    <xdr:pic>
      <xdr:nvPicPr>
        <xdr:cNvPr id="15" name="14 Imagen" descr="Prop hum_cubo de aire aureo.JPG"/>
        <xdr:cNvPicPr>
          <a:picLocks noChangeAspect="1"/>
        </xdr:cNvPicPr>
      </xdr:nvPicPr>
      <xdr:blipFill>
        <a:blip xmlns:r="http://schemas.openxmlformats.org/officeDocument/2006/relationships" r:embed="rId2" cstate="print"/>
        <a:stretch>
          <a:fillRect/>
        </a:stretch>
      </xdr:blipFill>
      <xdr:spPr>
        <a:xfrm rot="5400000">
          <a:off x="90169" y="11718715"/>
          <a:ext cx="6239932" cy="2779606"/>
        </a:xfrm>
        <a:prstGeom prst="rect">
          <a:avLst/>
        </a:prstGeom>
      </xdr:spPr>
    </xdr:pic>
    <xdr:clientData/>
  </xdr:twoCellAnchor>
  <xdr:twoCellAnchor>
    <xdr:from>
      <xdr:col>4</xdr:col>
      <xdr:colOff>43472</xdr:colOff>
      <xdr:row>30</xdr:row>
      <xdr:rowOff>23813</xdr:rowOff>
    </xdr:from>
    <xdr:to>
      <xdr:col>13</xdr:col>
      <xdr:colOff>1</xdr:colOff>
      <xdr:row>47</xdr:row>
      <xdr:rowOff>130968</xdr:rowOff>
    </xdr:to>
    <xdr:sp macro="" textlink="">
      <xdr:nvSpPr>
        <xdr:cNvPr id="16" name="15 Cubo"/>
        <xdr:cNvSpPr/>
      </xdr:nvSpPr>
      <xdr:spPr>
        <a:xfrm>
          <a:off x="1591285" y="10406063"/>
          <a:ext cx="3040247" cy="6572249"/>
        </a:xfrm>
        <a:prstGeom prst="cube">
          <a:avLst/>
        </a:prstGeom>
        <a:solidFill>
          <a:srgbClr val="FFFF00">
            <a:alpha val="41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p>
      </xdr:txBody>
    </xdr:sp>
    <xdr:clientData/>
  </xdr:twoCellAnchor>
  <xdr:twoCellAnchor>
    <xdr:from>
      <xdr:col>8</xdr:col>
      <xdr:colOff>53975</xdr:colOff>
      <xdr:row>29</xdr:row>
      <xdr:rowOff>35985</xdr:rowOff>
    </xdr:from>
    <xdr:to>
      <xdr:col>12</xdr:col>
      <xdr:colOff>198473</xdr:colOff>
      <xdr:row>30</xdr:row>
      <xdr:rowOff>18258</xdr:rowOff>
    </xdr:to>
    <xdr:sp macro="" textlink="">
      <xdr:nvSpPr>
        <xdr:cNvPr id="17" name="16 Rectángulo"/>
        <xdr:cNvSpPr/>
      </xdr:nvSpPr>
      <xdr:spPr>
        <a:xfrm>
          <a:off x="2685256" y="10108673"/>
          <a:ext cx="1394655" cy="244210"/>
        </a:xfrm>
        <a:prstGeom prst="rect">
          <a:avLst/>
        </a:prstGeom>
        <a:solidFill>
          <a:schemeClr val="accent1">
            <a:alpha val="2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p>
      </xdr:txBody>
    </xdr:sp>
    <xdr:clientData/>
  </xdr:twoCellAnchor>
  <xdr:twoCellAnchor>
    <xdr:from>
      <xdr:col>16</xdr:col>
      <xdr:colOff>631031</xdr:colOff>
      <xdr:row>18</xdr:row>
      <xdr:rowOff>1</xdr:rowOff>
    </xdr:from>
    <xdr:to>
      <xdr:col>19</xdr:col>
      <xdr:colOff>631031</xdr:colOff>
      <xdr:row>25</xdr:row>
      <xdr:rowOff>166168</xdr:rowOff>
    </xdr:to>
    <xdr:sp macro="" textlink="">
      <xdr:nvSpPr>
        <xdr:cNvPr id="19" name="18 Flecha abajo"/>
        <xdr:cNvSpPr/>
      </xdr:nvSpPr>
      <xdr:spPr>
        <a:xfrm>
          <a:off x="7096125" y="6762751"/>
          <a:ext cx="2643187" cy="2297386"/>
        </a:xfrm>
        <a:prstGeom prst="downArrow">
          <a:avLst>
            <a:gd name="adj1" fmla="val 50000"/>
            <a:gd name="adj2" fmla="val 53770"/>
          </a:avLst>
        </a:prstGeom>
        <a:solidFill>
          <a:srgbClr val="FFC000">
            <a:alpha val="7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endParaRPr lang="es-CR" sz="1100">
            <a:solidFill>
              <a:schemeClr val="lt1"/>
            </a:solidFill>
            <a:latin typeface="+mn-lt"/>
            <a:ea typeface="+mn-ea"/>
            <a:cs typeface="+mn-cs"/>
          </a:endParaRPr>
        </a:p>
      </xdr:txBody>
    </xdr:sp>
    <xdr:clientData/>
  </xdr:twoCellAnchor>
  <xdr:twoCellAnchor>
    <xdr:from>
      <xdr:col>5</xdr:col>
      <xdr:colOff>16932</xdr:colOff>
      <xdr:row>4</xdr:row>
      <xdr:rowOff>23813</xdr:rowOff>
    </xdr:from>
    <xdr:to>
      <xdr:col>12</xdr:col>
      <xdr:colOff>743372</xdr:colOff>
      <xdr:row>20</xdr:row>
      <xdr:rowOff>359835</xdr:rowOff>
    </xdr:to>
    <xdr:grpSp>
      <xdr:nvGrpSpPr>
        <xdr:cNvPr id="21" name="20 Grupo"/>
        <xdr:cNvGrpSpPr/>
      </xdr:nvGrpSpPr>
      <xdr:grpSpPr>
        <a:xfrm>
          <a:off x="1838588" y="1416844"/>
          <a:ext cx="2786222" cy="6539179"/>
          <a:chOff x="1838588" y="1416844"/>
          <a:chExt cx="2786222" cy="6539179"/>
        </a:xfrm>
      </xdr:grpSpPr>
      <xdr:pic>
        <xdr:nvPicPr>
          <xdr:cNvPr id="14" name="13 Imagen" descr="Prop hum_cubo de aire aureo.JPG"/>
          <xdr:cNvPicPr>
            <a:picLocks noChangeAspect="1"/>
          </xdr:cNvPicPr>
        </xdr:nvPicPr>
        <xdr:blipFill>
          <a:blip xmlns:r="http://schemas.openxmlformats.org/officeDocument/2006/relationships" r:embed="rId2" cstate="print"/>
          <a:stretch>
            <a:fillRect/>
          </a:stretch>
        </xdr:blipFill>
        <xdr:spPr>
          <a:xfrm rot="5400000">
            <a:off x="112394" y="3443607"/>
            <a:ext cx="6238610" cy="2786222"/>
          </a:xfrm>
          <a:prstGeom prst="rect">
            <a:avLst/>
          </a:prstGeom>
        </xdr:spPr>
      </xdr:pic>
      <xdr:sp macro="" textlink="">
        <xdr:nvSpPr>
          <xdr:cNvPr id="20" name="19 Rectángulo"/>
          <xdr:cNvSpPr/>
        </xdr:nvSpPr>
        <xdr:spPr>
          <a:xfrm>
            <a:off x="2774156" y="1416844"/>
            <a:ext cx="1345407" cy="309562"/>
          </a:xfrm>
          <a:prstGeom prst="rect">
            <a:avLst/>
          </a:prstGeom>
          <a:solidFill>
            <a:schemeClr val="accent1">
              <a:alpha val="29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R" sz="1100"/>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AE123"/>
  <sheetViews>
    <sheetView tabSelected="1" zoomScaleNormal="100" workbookViewId="0">
      <selection activeCell="V1" sqref="V1"/>
    </sheetView>
  </sheetViews>
  <sheetFormatPr baseColWidth="10" defaultRowHeight="15"/>
  <cols>
    <col min="1" max="1" width="3.85546875" customWidth="1"/>
    <col min="2" max="2" width="23.42578125" customWidth="1"/>
    <col min="3" max="5" width="3.85546875" customWidth="1"/>
    <col min="6" max="6" width="4.140625" customWidth="1"/>
    <col min="7" max="7" width="7.28515625" customWidth="1"/>
    <col min="8" max="9" width="2.85546875" customWidth="1"/>
    <col min="10" max="10" width="5.7109375" customWidth="1"/>
    <col min="11" max="11" width="5.42578125" customWidth="1"/>
    <col min="12" max="13" width="2.85546875" customWidth="1"/>
    <col min="14" max="15" width="3.85546875" customWidth="1"/>
    <col min="16" max="16" width="11.85546875" customWidth="1"/>
    <col min="17" max="17" width="16.140625" customWidth="1"/>
    <col min="18" max="18" width="20" customWidth="1"/>
    <col min="19" max="19" width="3.5703125" customWidth="1"/>
    <col min="20" max="20" width="14.5703125" customWidth="1"/>
    <col min="21" max="21" width="7.85546875" customWidth="1"/>
    <col min="22" max="22" width="10.5703125" customWidth="1"/>
    <col min="23" max="23" width="10.28515625" customWidth="1"/>
    <col min="24" max="24" width="4.85546875" customWidth="1"/>
    <col min="25" max="25" width="16.5703125" customWidth="1"/>
    <col min="26" max="26" width="12.85546875" bestFit="1" customWidth="1"/>
    <col min="28" max="28" width="6.7109375" customWidth="1"/>
    <col min="31" max="31" width="15.140625" customWidth="1"/>
  </cols>
  <sheetData>
    <row r="1" spans="2:31" ht="28.5" customHeight="1">
      <c r="C1" s="266" t="s">
        <v>81</v>
      </c>
      <c r="D1" s="266"/>
      <c r="E1" s="266"/>
      <c r="F1" s="266"/>
      <c r="G1" s="266"/>
      <c r="H1" s="266"/>
      <c r="I1" s="268" t="s">
        <v>79</v>
      </c>
      <c r="J1" s="268"/>
      <c r="K1" s="255">
        <v>0.61803398874989002</v>
      </c>
      <c r="L1" s="255"/>
      <c r="M1" s="255"/>
      <c r="N1" s="255"/>
      <c r="O1" s="54" t="s">
        <v>0</v>
      </c>
      <c r="P1" s="254" t="s">
        <v>62</v>
      </c>
      <c r="Q1" s="255" t="s">
        <v>82</v>
      </c>
      <c r="R1" s="255"/>
      <c r="S1" s="256" t="s">
        <v>63</v>
      </c>
      <c r="T1" s="256"/>
    </row>
    <row r="2" spans="2:31" ht="22.5" customHeight="1">
      <c r="C2" s="266"/>
      <c r="D2" s="266"/>
      <c r="E2" s="266"/>
      <c r="F2" s="266"/>
      <c r="G2" s="266"/>
      <c r="H2" s="266"/>
      <c r="I2" s="267" t="s">
        <v>80</v>
      </c>
      <c r="J2" s="267"/>
      <c r="K2" s="255">
        <v>1.61803398874989</v>
      </c>
      <c r="L2" s="255"/>
      <c r="M2" s="255"/>
      <c r="N2" s="255"/>
      <c r="O2" s="54" t="s">
        <v>0</v>
      </c>
      <c r="P2" s="254"/>
      <c r="Q2" s="255" t="s">
        <v>83</v>
      </c>
      <c r="R2" s="255"/>
      <c r="S2" s="82" t="s">
        <v>84</v>
      </c>
      <c r="T2" s="83">
        <f>K1</f>
        <v>0.61803398874989002</v>
      </c>
    </row>
    <row r="3" spans="2:31" ht="24.75" customHeight="1" thickBot="1">
      <c r="U3" s="50"/>
      <c r="V3" s="50"/>
      <c r="AE3" s="50" t="s">
        <v>57</v>
      </c>
    </row>
    <row r="4" spans="2:31" ht="24.75" customHeight="1">
      <c r="C4" s="278" t="s">
        <v>32</v>
      </c>
      <c r="D4" s="279"/>
      <c r="E4" s="280"/>
      <c r="F4" s="280"/>
      <c r="G4" s="280"/>
      <c r="H4" s="280"/>
      <c r="I4" s="280"/>
      <c r="J4" s="280"/>
      <c r="K4" s="280"/>
      <c r="L4" s="280"/>
      <c r="M4" s="280"/>
      <c r="N4" s="280"/>
      <c r="O4" s="281"/>
      <c r="Q4" s="21"/>
      <c r="R4" s="21"/>
      <c r="S4" s="21"/>
      <c r="T4" s="21"/>
      <c r="U4" s="19"/>
      <c r="V4" s="23"/>
      <c r="W4" s="186" t="s">
        <v>27</v>
      </c>
      <c r="X4" s="186"/>
      <c r="Y4" s="186"/>
      <c r="Z4" s="23"/>
      <c r="AA4" s="19"/>
      <c r="AB4" s="19"/>
      <c r="AC4" s="19"/>
    </row>
    <row r="5" spans="2:31" ht="15" customHeight="1">
      <c r="B5" s="173" t="s">
        <v>35</v>
      </c>
      <c r="C5" s="57" t="s">
        <v>64</v>
      </c>
      <c r="D5" s="56"/>
      <c r="E5" s="265">
        <v>0.61803398874989002</v>
      </c>
      <c r="F5" s="265"/>
      <c r="G5" s="265"/>
      <c r="H5" s="55" t="s">
        <v>0</v>
      </c>
      <c r="I5" s="55"/>
      <c r="J5" s="55" t="s">
        <v>67</v>
      </c>
      <c r="K5" s="114">
        <v>1.61803398874989</v>
      </c>
      <c r="L5" s="114"/>
      <c r="M5" s="114"/>
      <c r="N5" s="114"/>
      <c r="O5" s="39" t="s">
        <v>0</v>
      </c>
      <c r="P5" s="4"/>
      <c r="Q5" s="21"/>
      <c r="R5" s="21"/>
      <c r="S5" s="21"/>
      <c r="T5" s="21"/>
      <c r="V5" s="22"/>
      <c r="W5" s="186"/>
      <c r="X5" s="186"/>
      <c r="Y5" s="186"/>
      <c r="Z5" s="23"/>
      <c r="AA5" s="19"/>
      <c r="AD5" s="52" t="s">
        <v>60</v>
      </c>
      <c r="AE5" s="53">
        <v>1.61803398874989</v>
      </c>
    </row>
    <row r="6" spans="2:31" ht="20.25">
      <c r="B6" s="173"/>
      <c r="C6" s="6"/>
      <c r="D6" s="2"/>
      <c r="E6" s="158" t="s">
        <v>3</v>
      </c>
      <c r="F6" s="158"/>
      <c r="G6" s="158"/>
      <c r="H6" s="159" t="s">
        <v>4</v>
      </c>
      <c r="I6" s="159"/>
      <c r="J6" s="159"/>
      <c r="K6" s="160">
        <f>F12*4</f>
        <v>0.79999999999999138</v>
      </c>
      <c r="L6" s="160"/>
      <c r="M6" s="13"/>
      <c r="N6" s="2"/>
      <c r="O6" s="38"/>
      <c r="P6" s="4"/>
      <c r="Q6" s="201" t="s">
        <v>25</v>
      </c>
      <c r="R6" s="201"/>
      <c r="S6" s="201"/>
      <c r="T6" s="201"/>
      <c r="V6" s="22"/>
      <c r="W6" s="190" t="s">
        <v>28</v>
      </c>
      <c r="X6" s="190"/>
      <c r="Y6" s="190"/>
      <c r="Z6" s="25"/>
      <c r="AA6" s="216" t="s">
        <v>34</v>
      </c>
      <c r="AB6" s="216"/>
      <c r="AD6" s="51" t="s">
        <v>61</v>
      </c>
      <c r="AE6" s="53">
        <v>0.61803398874989002</v>
      </c>
    </row>
    <row r="7" spans="2:31" ht="20.25">
      <c r="B7" s="173"/>
      <c r="C7" s="263">
        <v>1.61803398874989</v>
      </c>
      <c r="D7" s="264"/>
      <c r="E7" s="264"/>
      <c r="F7" s="264"/>
      <c r="G7" s="5" t="s">
        <v>1</v>
      </c>
      <c r="H7" s="14"/>
      <c r="I7" s="163" t="s">
        <v>5</v>
      </c>
      <c r="J7" s="164"/>
      <c r="K7" s="165">
        <f>F12*3</f>
        <v>0.59999999999999354</v>
      </c>
      <c r="L7" s="165"/>
      <c r="M7" s="14"/>
      <c r="N7" s="3"/>
      <c r="O7" s="38"/>
      <c r="P7" s="4"/>
      <c r="Q7" s="202"/>
      <c r="R7" s="202"/>
      <c r="S7" s="202"/>
      <c r="T7" s="202"/>
      <c r="V7" s="22"/>
      <c r="W7" s="191">
        <v>100</v>
      </c>
      <c r="X7" s="191"/>
      <c r="Y7" s="191"/>
      <c r="Z7" s="25"/>
      <c r="AA7" s="216"/>
      <c r="AB7" s="216"/>
      <c r="AD7" s="50" t="s">
        <v>58</v>
      </c>
      <c r="AE7" s="50" t="s">
        <v>59</v>
      </c>
    </row>
    <row r="8" spans="2:31" ht="15" customHeight="1">
      <c r="B8" s="173"/>
      <c r="C8" s="134">
        <f>E8</f>
        <v>0.39999999999999569</v>
      </c>
      <c r="D8" s="170">
        <f>4*F12</f>
        <v>0.79999999999999138</v>
      </c>
      <c r="E8" s="102">
        <f>N8</f>
        <v>0.39999999999999569</v>
      </c>
      <c r="F8" s="104">
        <f>F12</f>
        <v>0.19999999999999785</v>
      </c>
      <c r="G8" s="30"/>
      <c r="H8" s="31"/>
      <c r="I8" s="32"/>
      <c r="J8" s="32"/>
      <c r="K8" s="33"/>
      <c r="L8" s="33"/>
      <c r="M8" s="34"/>
      <c r="N8" s="260">
        <f>N12</f>
        <v>0.39999999999999569</v>
      </c>
      <c r="O8" s="35"/>
      <c r="P8" s="4"/>
      <c r="Q8" s="18" t="s">
        <v>19</v>
      </c>
      <c r="R8" s="16">
        <v>1.61803398874989</v>
      </c>
      <c r="S8" s="17" t="s">
        <v>0</v>
      </c>
      <c r="T8" s="15"/>
      <c r="V8" s="22"/>
      <c r="W8" s="18" t="s">
        <v>19</v>
      </c>
      <c r="X8" s="189">
        <v>1.61803398874989</v>
      </c>
      <c r="Y8" s="189"/>
      <c r="Z8" s="22"/>
      <c r="AA8" s="216"/>
      <c r="AB8" s="216"/>
    </row>
    <row r="9" spans="2:31" ht="15.75" customHeight="1">
      <c r="B9" s="173"/>
      <c r="C9" s="134"/>
      <c r="D9" s="171"/>
      <c r="E9" s="102"/>
      <c r="F9" s="105"/>
      <c r="G9" s="30"/>
      <c r="H9" s="31"/>
      <c r="I9" s="32"/>
      <c r="J9" s="32"/>
      <c r="K9" s="33"/>
      <c r="L9" s="33"/>
      <c r="M9" s="34"/>
      <c r="N9" s="261"/>
      <c r="O9" s="35"/>
      <c r="P9" s="4"/>
      <c r="Q9" s="20" t="s">
        <v>22</v>
      </c>
      <c r="R9" s="20" t="s">
        <v>20</v>
      </c>
      <c r="S9" s="203" t="s">
        <v>21</v>
      </c>
      <c r="T9" s="203"/>
      <c r="V9" s="22"/>
      <c r="W9" s="179" t="s">
        <v>26</v>
      </c>
      <c r="X9" s="180"/>
      <c r="Y9" s="181"/>
      <c r="Z9" s="22"/>
      <c r="AA9" s="216"/>
      <c r="AB9" s="216"/>
    </row>
    <row r="10" spans="2:31" ht="15.75" customHeight="1">
      <c r="B10" s="173"/>
      <c r="C10" s="134"/>
      <c r="D10" s="171"/>
      <c r="E10" s="102"/>
      <c r="F10" s="106">
        <f>F12</f>
        <v>0.19999999999999785</v>
      </c>
      <c r="G10" s="30"/>
      <c r="H10" s="31"/>
      <c r="I10" s="32"/>
      <c r="J10" s="32"/>
      <c r="K10" s="33"/>
      <c r="L10" s="33"/>
      <c r="M10" s="34"/>
      <c r="N10" s="261"/>
      <c r="O10" s="35"/>
      <c r="P10" s="4"/>
      <c r="Q10" s="204">
        <v>1</v>
      </c>
      <c r="R10" s="206" t="s">
        <v>23</v>
      </c>
      <c r="S10" s="208">
        <f>Q10*R8</f>
        <v>1.61803398874989</v>
      </c>
      <c r="T10" s="209"/>
      <c r="V10" s="182" t="s">
        <v>30</v>
      </c>
      <c r="W10" s="182" t="s">
        <v>40</v>
      </c>
      <c r="X10" s="187"/>
      <c r="Y10" s="184" t="s">
        <v>29</v>
      </c>
      <c r="Z10" s="212" t="s">
        <v>41</v>
      </c>
    </row>
    <row r="11" spans="2:31" ht="16.5" customHeight="1">
      <c r="B11" s="8"/>
      <c r="C11" s="135"/>
      <c r="D11" s="171"/>
      <c r="E11" s="103"/>
      <c r="F11" s="107"/>
      <c r="G11" s="30"/>
      <c r="H11" s="31"/>
      <c r="I11" s="32"/>
      <c r="J11" s="32"/>
      <c r="K11" s="33"/>
      <c r="L11" s="33"/>
      <c r="M11" s="34"/>
      <c r="N11" s="262"/>
      <c r="O11" s="35"/>
      <c r="P11" s="4"/>
      <c r="Q11" s="205"/>
      <c r="R11" s="207"/>
      <c r="S11" s="210"/>
      <c r="T11" s="211"/>
      <c r="V11" s="183"/>
      <c r="W11" s="183"/>
      <c r="X11" s="188"/>
      <c r="Y11" s="185"/>
      <c r="Z11" s="213"/>
    </row>
    <row r="12" spans="2:31">
      <c r="C12" s="136">
        <f>2*(D16*E5)</f>
        <v>1.9999999999999785</v>
      </c>
      <c r="D12" s="171"/>
      <c r="E12" s="137">
        <f>C7*E5</f>
        <v>0.99999999999998923</v>
      </c>
      <c r="F12" s="138">
        <f>E12/5</f>
        <v>0.19999999999999785</v>
      </c>
      <c r="G12" s="139"/>
      <c r="H12" s="140"/>
      <c r="I12" s="140"/>
      <c r="J12" s="140"/>
      <c r="K12" s="140"/>
      <c r="L12" s="140"/>
      <c r="M12" s="141"/>
      <c r="N12" s="261">
        <f>F12*2</f>
        <v>0.39999999999999569</v>
      </c>
      <c r="O12" s="35"/>
      <c r="P12" s="4"/>
      <c r="Q12" s="21"/>
      <c r="R12" s="21"/>
      <c r="S12" s="21"/>
      <c r="T12" s="21"/>
      <c r="V12" s="21"/>
      <c r="W12" s="192"/>
      <c r="X12" s="192"/>
      <c r="Y12" s="24"/>
      <c r="Z12" s="21"/>
    </row>
    <row r="13" spans="2:31" ht="15.75" customHeight="1">
      <c r="C13" s="136"/>
      <c r="D13" s="171"/>
      <c r="E13" s="137"/>
      <c r="F13" s="105"/>
      <c r="G13" s="139"/>
      <c r="H13" s="140"/>
      <c r="I13" s="140"/>
      <c r="J13" s="140"/>
      <c r="K13" s="140"/>
      <c r="L13" s="140"/>
      <c r="M13" s="141"/>
      <c r="N13" s="261"/>
      <c r="O13" s="133">
        <f>(2*C7*E5)*(6/5)</f>
        <v>2.3999999999999742</v>
      </c>
      <c r="P13" s="4"/>
      <c r="Q13" s="193">
        <v>1</v>
      </c>
      <c r="R13" s="195" t="s">
        <v>24</v>
      </c>
      <c r="S13" s="197">
        <f>Q13/R8</f>
        <v>0.61803398874989668</v>
      </c>
      <c r="T13" s="198"/>
      <c r="V13" s="26" t="s">
        <v>31</v>
      </c>
      <c r="W13" s="214">
        <f>W7</f>
        <v>100</v>
      </c>
      <c r="X13" s="215"/>
      <c r="Y13" s="45">
        <f>W7</f>
        <v>100</v>
      </c>
      <c r="Z13" s="26" t="s">
        <v>31</v>
      </c>
    </row>
    <row r="14" spans="2:31">
      <c r="C14" s="136"/>
      <c r="D14" s="171"/>
      <c r="E14" s="137"/>
      <c r="F14" s="106">
        <f>F12</f>
        <v>0.19999999999999785</v>
      </c>
      <c r="G14" s="139"/>
      <c r="H14" s="140"/>
      <c r="I14" s="140"/>
      <c r="J14" s="140"/>
      <c r="K14" s="140"/>
      <c r="L14" s="140"/>
      <c r="M14" s="141"/>
      <c r="N14" s="261"/>
      <c r="O14" s="133"/>
      <c r="P14" s="4"/>
      <c r="Q14" s="194"/>
      <c r="R14" s="196"/>
      <c r="S14" s="199"/>
      <c r="T14" s="200"/>
      <c r="V14" s="41">
        <f>W14/W13</f>
        <v>1.61803398874989</v>
      </c>
      <c r="W14" s="178">
        <f>W13*$X$8</f>
        <v>161.803398874989</v>
      </c>
      <c r="X14" s="178"/>
      <c r="Y14" s="43">
        <f t="shared" ref="Y14:Y29" si="0">Y13*(1/$X$8)</f>
        <v>61.803398874989668</v>
      </c>
      <c r="Z14" s="42">
        <f>Y13/Y14</f>
        <v>1.61803398874989</v>
      </c>
    </row>
    <row r="15" spans="2:31" ht="18" customHeight="1">
      <c r="B15" s="8"/>
      <c r="C15" s="136"/>
      <c r="D15" s="172"/>
      <c r="E15" s="137"/>
      <c r="F15" s="107"/>
      <c r="G15" s="139"/>
      <c r="H15" s="140"/>
      <c r="I15" s="140"/>
      <c r="J15" s="140"/>
      <c r="K15" s="140"/>
      <c r="L15" s="140"/>
      <c r="M15" s="141"/>
      <c r="N15" s="262"/>
      <c r="O15" s="133"/>
      <c r="P15" s="4"/>
      <c r="Q15" s="21"/>
      <c r="R15" s="21"/>
      <c r="S15" s="21"/>
      <c r="T15" s="21"/>
      <c r="V15" s="41">
        <f t="shared" ref="V15:V29" si="1">W15/W14</f>
        <v>1.61803398874989</v>
      </c>
      <c r="W15" s="178">
        <f>W14*$X$8</f>
        <v>261.80339887498792</v>
      </c>
      <c r="X15" s="178"/>
      <c r="Y15" s="43">
        <f t="shared" si="0"/>
        <v>38.196601125010744</v>
      </c>
      <c r="Z15" s="42">
        <f t="shared" ref="Z15:Z29" si="2">Y14/Y15</f>
        <v>1.61803398874989</v>
      </c>
    </row>
    <row r="16" spans="2:31" ht="15.75">
      <c r="B16" s="8"/>
      <c r="C16" s="136"/>
      <c r="D16" s="147">
        <f>C7</f>
        <v>1.61803398874989</v>
      </c>
      <c r="E16" s="137"/>
      <c r="F16" s="104">
        <f>F12</f>
        <v>0.19999999999999785</v>
      </c>
      <c r="G16" s="139"/>
      <c r="H16" s="140"/>
      <c r="I16" s="140"/>
      <c r="J16" s="140"/>
      <c r="K16" s="140"/>
      <c r="L16" s="140"/>
      <c r="M16" s="141"/>
      <c r="N16" s="149">
        <f>F12*3</f>
        <v>0.59999999999999354</v>
      </c>
      <c r="O16" s="36"/>
      <c r="P16" s="4"/>
      <c r="Q16" s="21"/>
      <c r="R16" s="21"/>
      <c r="S16" s="21"/>
      <c r="T16" s="21"/>
      <c r="V16" s="41">
        <f t="shared" si="1"/>
        <v>1.6180339887498967</v>
      </c>
      <c r="W16" s="175">
        <f t="shared" ref="W16:W33" si="3">W15+W14</f>
        <v>423.60679774997692</v>
      </c>
      <c r="X16" s="176"/>
      <c r="Y16" s="44">
        <f t="shared" si="0"/>
        <v>23.606797749979179</v>
      </c>
      <c r="Z16" s="42">
        <f t="shared" si="2"/>
        <v>1.6180339887498902</v>
      </c>
    </row>
    <row r="17" spans="2:26" ht="15" customHeight="1">
      <c r="B17" s="8"/>
      <c r="C17" s="136"/>
      <c r="D17" s="148"/>
      <c r="E17" s="152" t="s">
        <v>66</v>
      </c>
      <c r="F17" s="105"/>
      <c r="G17" s="139"/>
      <c r="H17" s="140"/>
      <c r="I17" s="140"/>
      <c r="J17" s="140"/>
      <c r="K17" s="140"/>
      <c r="L17" s="140"/>
      <c r="M17" s="141"/>
      <c r="N17" s="150"/>
      <c r="O17" s="37" t="s">
        <v>2</v>
      </c>
      <c r="P17" s="4"/>
      <c r="Q17" s="88" t="s">
        <v>33</v>
      </c>
      <c r="V17" s="41">
        <f t="shared" si="1"/>
        <v>1.618033988749894</v>
      </c>
      <c r="W17" s="175">
        <f t="shared" si="3"/>
        <v>685.41019662496478</v>
      </c>
      <c r="X17" s="176"/>
      <c r="Y17" s="44">
        <f t="shared" si="0"/>
        <v>14.589803375031719</v>
      </c>
      <c r="Z17" s="42">
        <f t="shared" si="2"/>
        <v>1.61803398874989</v>
      </c>
    </row>
    <row r="18" spans="2:26">
      <c r="C18" s="136"/>
      <c r="D18" s="148"/>
      <c r="E18" s="152"/>
      <c r="F18" s="106">
        <f>F16</f>
        <v>0.19999999999999785</v>
      </c>
      <c r="G18" s="139"/>
      <c r="H18" s="140"/>
      <c r="I18" s="140"/>
      <c r="J18" s="140"/>
      <c r="K18" s="140"/>
      <c r="L18" s="140"/>
      <c r="M18" s="141"/>
      <c r="N18" s="150"/>
      <c r="O18" s="131" t="s">
        <v>70</v>
      </c>
      <c r="P18" s="4"/>
      <c r="Q18" s="88"/>
      <c r="V18" s="41">
        <f t="shared" si="1"/>
        <v>1.6180339887498953</v>
      </c>
      <c r="W18" s="175">
        <f t="shared" si="3"/>
        <v>1109.0169943749418</v>
      </c>
      <c r="X18" s="176"/>
      <c r="Y18" s="44">
        <f t="shared" si="0"/>
        <v>9.0169943749475578</v>
      </c>
      <c r="Z18" s="42">
        <f t="shared" si="2"/>
        <v>1.61803398874989</v>
      </c>
    </row>
    <row r="19" spans="2:26" ht="17.25" customHeight="1">
      <c r="C19" s="9" t="s">
        <v>2</v>
      </c>
      <c r="D19" s="10" t="s">
        <v>2</v>
      </c>
      <c r="E19" s="152"/>
      <c r="F19" s="107"/>
      <c r="G19" s="139"/>
      <c r="H19" s="140"/>
      <c r="I19" s="140"/>
      <c r="J19" s="140"/>
      <c r="K19" s="140"/>
      <c r="L19" s="140"/>
      <c r="M19" s="141"/>
      <c r="N19" s="150"/>
      <c r="O19" s="131"/>
      <c r="P19" s="4"/>
      <c r="Q19" s="88"/>
      <c r="V19" s="41">
        <f t="shared" si="1"/>
        <v>1.6180339887498947</v>
      </c>
      <c r="W19" s="175">
        <f t="shared" si="3"/>
        <v>1794.4271909999065</v>
      </c>
      <c r="X19" s="176"/>
      <c r="Y19" s="44">
        <f t="shared" si="0"/>
        <v>5.572809000084221</v>
      </c>
      <c r="Z19" s="42">
        <f t="shared" si="2"/>
        <v>1.61803398874989</v>
      </c>
    </row>
    <row r="20" spans="2:26">
      <c r="C20" s="154" t="s">
        <v>68</v>
      </c>
      <c r="D20" s="11"/>
      <c r="E20" s="152"/>
      <c r="F20" s="104">
        <f>F12</f>
        <v>0.19999999999999785</v>
      </c>
      <c r="G20" s="139"/>
      <c r="H20" s="140"/>
      <c r="I20" s="140"/>
      <c r="J20" s="140"/>
      <c r="K20" s="140"/>
      <c r="L20" s="140"/>
      <c r="M20" s="141"/>
      <c r="N20" s="150"/>
      <c r="O20" s="131"/>
      <c r="P20" s="4"/>
      <c r="Q20" s="88"/>
      <c r="V20" s="41">
        <f t="shared" si="1"/>
        <v>1.6180339887498951</v>
      </c>
      <c r="W20" s="175">
        <f t="shared" si="3"/>
        <v>2903.4441853748485</v>
      </c>
      <c r="X20" s="176"/>
      <c r="Y20" s="44">
        <f t="shared" si="0"/>
        <v>3.4441853748633742</v>
      </c>
      <c r="Z20" s="42">
        <f t="shared" si="2"/>
        <v>1.6180339887498902</v>
      </c>
    </row>
    <row r="21" spans="2:26" ht="13.5" customHeight="1">
      <c r="C21" s="154"/>
      <c r="D21" s="156" t="s">
        <v>18</v>
      </c>
      <c r="E21" s="153"/>
      <c r="F21" s="105"/>
      <c r="G21" s="139"/>
      <c r="H21" s="140"/>
      <c r="I21" s="140"/>
      <c r="J21" s="140"/>
      <c r="K21" s="140"/>
      <c r="L21" s="140"/>
      <c r="M21" s="141"/>
      <c r="N21" s="151"/>
      <c r="O21" s="131"/>
      <c r="P21" s="4"/>
      <c r="Q21" s="88"/>
      <c r="V21" s="41">
        <f t="shared" si="1"/>
        <v>1.6180339887498947</v>
      </c>
      <c r="W21" s="175">
        <f t="shared" si="3"/>
        <v>4697.8713763747546</v>
      </c>
      <c r="X21" s="176"/>
      <c r="Y21" s="44">
        <f t="shared" si="0"/>
        <v>2.1286236252208695</v>
      </c>
      <c r="Z21" s="42">
        <f t="shared" si="2"/>
        <v>1.61803398874989</v>
      </c>
    </row>
    <row r="22" spans="2:26">
      <c r="C22" s="154"/>
      <c r="D22" s="156"/>
      <c r="E22" s="12"/>
      <c r="F22" s="106">
        <f>F20</f>
        <v>0.19999999999999785</v>
      </c>
      <c r="G22" s="139"/>
      <c r="H22" s="140"/>
      <c r="I22" s="140"/>
      <c r="J22" s="140"/>
      <c r="K22" s="140"/>
      <c r="L22" s="140"/>
      <c r="M22" s="141"/>
      <c r="N22" s="115">
        <f>F30</f>
        <v>0.19999999999999785</v>
      </c>
      <c r="O22" s="131"/>
      <c r="P22" s="4"/>
      <c r="Q22" s="27"/>
      <c r="V22" s="41">
        <f t="shared" si="1"/>
        <v>1.6180339887498949</v>
      </c>
      <c r="W22" s="175">
        <f t="shared" si="3"/>
        <v>7601.3155617496031</v>
      </c>
      <c r="X22" s="176"/>
      <c r="Y22" s="44">
        <f t="shared" si="0"/>
        <v>1.3155617496425192</v>
      </c>
      <c r="Z22" s="42">
        <f t="shared" si="2"/>
        <v>1.61803398874989</v>
      </c>
    </row>
    <row r="23" spans="2:26" ht="18" customHeight="1">
      <c r="C23" s="154"/>
      <c r="D23" s="156"/>
      <c r="E23" s="12"/>
      <c r="F23" s="107"/>
      <c r="G23" s="139"/>
      <c r="H23" s="140"/>
      <c r="I23" s="140"/>
      <c r="J23" s="140"/>
      <c r="K23" s="140"/>
      <c r="L23" s="140"/>
      <c r="M23" s="141"/>
      <c r="N23" s="116"/>
      <c r="O23" s="131"/>
      <c r="P23" s="4"/>
      <c r="Q23" s="89" t="s">
        <v>49</v>
      </c>
      <c r="R23" s="89"/>
      <c r="S23" s="89"/>
      <c r="T23" s="89"/>
      <c r="V23" s="41">
        <f t="shared" si="1"/>
        <v>1.6180339887498949</v>
      </c>
      <c r="W23" s="175">
        <f t="shared" si="3"/>
        <v>12299.186938124358</v>
      </c>
      <c r="X23" s="176"/>
      <c r="Y23" s="44">
        <f t="shared" si="0"/>
        <v>0.81306187557835907</v>
      </c>
      <c r="Z23" s="42">
        <f t="shared" si="2"/>
        <v>1.61803398874989</v>
      </c>
    </row>
    <row r="24" spans="2:26">
      <c r="C24" s="154"/>
      <c r="D24" s="156"/>
      <c r="E24" s="117">
        <f>E12</f>
        <v>0.99999999999998923</v>
      </c>
      <c r="F24" s="104">
        <f>F12</f>
        <v>0.19999999999999785</v>
      </c>
      <c r="G24" s="139"/>
      <c r="H24" s="140"/>
      <c r="I24" s="140"/>
      <c r="J24" s="140"/>
      <c r="K24" s="140"/>
      <c r="L24" s="140"/>
      <c r="M24" s="141"/>
      <c r="N24" s="166">
        <f>N28</f>
        <v>0.39999999999999569</v>
      </c>
      <c r="O24" s="131"/>
      <c r="P24" s="4"/>
      <c r="Q24" s="89"/>
      <c r="R24" s="89"/>
      <c r="S24" s="89"/>
      <c r="T24" s="89"/>
      <c r="V24" s="41">
        <f t="shared" si="1"/>
        <v>1.6180339887498949</v>
      </c>
      <c r="W24" s="175">
        <f t="shared" si="3"/>
        <v>19900.502499873961</v>
      </c>
      <c r="X24" s="176"/>
      <c r="Y24" s="44">
        <f t="shared" si="0"/>
        <v>0.50249987406416552</v>
      </c>
      <c r="Z24" s="42">
        <f t="shared" si="2"/>
        <v>1.6180339887498898</v>
      </c>
    </row>
    <row r="25" spans="2:26">
      <c r="C25" s="154"/>
      <c r="D25" s="156"/>
      <c r="E25" s="117"/>
      <c r="F25" s="105"/>
      <c r="G25" s="139"/>
      <c r="H25" s="140"/>
      <c r="I25" s="140"/>
      <c r="J25" s="140"/>
      <c r="K25" s="140"/>
      <c r="L25" s="140"/>
      <c r="M25" s="141"/>
      <c r="N25" s="167"/>
      <c r="O25" s="131"/>
      <c r="P25" s="4"/>
      <c r="Q25" s="89"/>
      <c r="R25" s="89"/>
      <c r="S25" s="89"/>
      <c r="T25" s="89"/>
      <c r="V25" s="41">
        <f t="shared" si="1"/>
        <v>1.6180339887498949</v>
      </c>
      <c r="W25" s="175">
        <f t="shared" si="3"/>
        <v>32199.68943799832</v>
      </c>
      <c r="X25" s="176"/>
      <c r="Y25" s="44">
        <f t="shared" si="0"/>
        <v>0.31056200151419699</v>
      </c>
      <c r="Z25" s="42">
        <f t="shared" si="2"/>
        <v>1.61803398874989</v>
      </c>
    </row>
    <row r="26" spans="2:26">
      <c r="C26" s="154"/>
      <c r="D26" s="156"/>
      <c r="E26" s="117"/>
      <c r="F26" s="106">
        <f>F24</f>
        <v>0.19999999999999785</v>
      </c>
      <c r="G26" s="139"/>
      <c r="H26" s="140"/>
      <c r="I26" s="140"/>
      <c r="J26" s="140"/>
      <c r="K26" s="140"/>
      <c r="L26" s="140"/>
      <c r="M26" s="141"/>
      <c r="N26" s="167"/>
      <c r="O26" s="131"/>
      <c r="P26" s="4"/>
      <c r="Q26" s="89"/>
      <c r="R26" s="89"/>
      <c r="S26" s="89"/>
      <c r="T26" s="89"/>
      <c r="V26" s="41">
        <f t="shared" si="1"/>
        <v>1.6180339887498949</v>
      </c>
      <c r="W26" s="175">
        <f t="shared" si="3"/>
        <v>52100.191937872281</v>
      </c>
      <c r="X26" s="176"/>
      <c r="Y26" s="44">
        <f t="shared" si="0"/>
        <v>0.19193787254997063</v>
      </c>
      <c r="Z26" s="42">
        <f t="shared" si="2"/>
        <v>1.61803398874989</v>
      </c>
    </row>
    <row r="27" spans="2:26" ht="16.5" customHeight="1">
      <c r="C27" s="154"/>
      <c r="D27" s="156"/>
      <c r="E27" s="118" t="s">
        <v>65</v>
      </c>
      <c r="F27" s="107"/>
      <c r="G27" s="139"/>
      <c r="H27" s="140"/>
      <c r="I27" s="140"/>
      <c r="J27" s="140"/>
      <c r="K27" s="140"/>
      <c r="L27" s="140"/>
      <c r="M27" s="141"/>
      <c r="N27" s="168"/>
      <c r="O27" s="131"/>
      <c r="P27" s="4"/>
      <c r="Q27" s="48"/>
      <c r="R27" s="48"/>
      <c r="S27" s="48"/>
      <c r="T27" s="48"/>
      <c r="V27" s="41">
        <f t="shared" si="1"/>
        <v>1.6180339887498949</v>
      </c>
      <c r="W27" s="175">
        <f t="shared" si="3"/>
        <v>84299.881375870609</v>
      </c>
      <c r="X27" s="176"/>
      <c r="Y27" s="44">
        <f t="shared" si="0"/>
        <v>0.11862412896422765</v>
      </c>
      <c r="Z27" s="42">
        <f t="shared" si="2"/>
        <v>1.61803398874989</v>
      </c>
    </row>
    <row r="28" spans="2:26">
      <c r="C28" s="154"/>
      <c r="D28" s="156"/>
      <c r="E28" s="118"/>
      <c r="F28" s="104">
        <f>F12</f>
        <v>0.19999999999999785</v>
      </c>
      <c r="G28" s="139"/>
      <c r="H28" s="140"/>
      <c r="I28" s="140"/>
      <c r="J28" s="140"/>
      <c r="K28" s="140"/>
      <c r="L28" s="140"/>
      <c r="M28" s="141"/>
      <c r="N28" s="120">
        <f>F30*2</f>
        <v>0.39999999999999569</v>
      </c>
      <c r="O28" s="131"/>
      <c r="P28" s="4"/>
      <c r="Q28" s="86" t="s">
        <v>56</v>
      </c>
      <c r="R28" s="86"/>
      <c r="S28" s="86"/>
      <c r="T28" s="86"/>
      <c r="V28" s="41">
        <f t="shared" si="1"/>
        <v>1.6180339887498947</v>
      </c>
      <c r="W28" s="175">
        <f t="shared" si="3"/>
        <v>136400.07331374288</v>
      </c>
      <c r="X28" s="176"/>
      <c r="Y28" s="44">
        <f t="shared" si="0"/>
        <v>7.331374358574376E-2</v>
      </c>
      <c r="Z28" s="42">
        <f t="shared" si="2"/>
        <v>1.6180339887498902</v>
      </c>
    </row>
    <row r="29" spans="2:26" ht="16.5" customHeight="1">
      <c r="C29" s="154"/>
      <c r="D29" s="156"/>
      <c r="E29" s="118"/>
      <c r="F29" s="105"/>
      <c r="G29" s="139"/>
      <c r="H29" s="140"/>
      <c r="I29" s="140"/>
      <c r="J29" s="140"/>
      <c r="K29" s="140"/>
      <c r="L29" s="140"/>
      <c r="M29" s="141"/>
      <c r="N29" s="121"/>
      <c r="O29" s="131"/>
      <c r="P29" s="4"/>
      <c r="Q29" s="86"/>
      <c r="R29" s="86"/>
      <c r="S29" s="86"/>
      <c r="T29" s="86"/>
      <c r="V29" s="41">
        <f t="shared" si="1"/>
        <v>1.6180339887498949</v>
      </c>
      <c r="W29" s="175">
        <f t="shared" si="3"/>
        <v>220699.95468961349</v>
      </c>
      <c r="X29" s="176"/>
      <c r="Y29" s="44">
        <f t="shared" si="0"/>
        <v>4.531038537848437E-2</v>
      </c>
      <c r="Z29" s="42">
        <f t="shared" si="2"/>
        <v>1.61803398874989</v>
      </c>
    </row>
    <row r="30" spans="2:26">
      <c r="C30" s="154"/>
      <c r="D30" s="156"/>
      <c r="E30" s="118"/>
      <c r="F30" s="106">
        <f>F28</f>
        <v>0.19999999999999785</v>
      </c>
      <c r="G30" s="139"/>
      <c r="H30" s="140"/>
      <c r="I30" s="140"/>
      <c r="J30" s="140"/>
      <c r="K30" s="140"/>
      <c r="L30" s="140"/>
      <c r="M30" s="141"/>
      <c r="N30" s="121"/>
      <c r="O30" s="131"/>
      <c r="P30" s="4"/>
      <c r="Q30" s="86"/>
      <c r="R30" s="86"/>
      <c r="S30" s="86"/>
      <c r="T30" s="86"/>
      <c r="V30" s="41">
        <f>W30/W29</f>
        <v>1.6180339887498949</v>
      </c>
      <c r="W30" s="175">
        <f t="shared" si="3"/>
        <v>357100.02800335636</v>
      </c>
      <c r="X30" s="176"/>
      <c r="Y30" s="44">
        <f>Y29*(1/$X$8)</f>
        <v>2.8003358207259691E-2</v>
      </c>
      <c r="Z30" s="42">
        <f>Y29/Y30</f>
        <v>1.6180339887498902</v>
      </c>
    </row>
    <row r="31" spans="2:26" ht="15" customHeight="1">
      <c r="C31" s="155"/>
      <c r="D31" s="157"/>
      <c r="E31" s="119"/>
      <c r="F31" s="107"/>
      <c r="G31" s="142"/>
      <c r="H31" s="143"/>
      <c r="I31" s="143"/>
      <c r="J31" s="143"/>
      <c r="K31" s="143"/>
      <c r="L31" s="143"/>
      <c r="M31" s="144"/>
      <c r="N31" s="122"/>
      <c r="O31" s="132"/>
      <c r="P31" s="4"/>
      <c r="Q31" s="86"/>
      <c r="R31" s="86"/>
      <c r="S31" s="86"/>
      <c r="T31" s="86"/>
      <c r="V31" s="41">
        <f>W31/W30</f>
        <v>1.6180339887498949</v>
      </c>
      <c r="W31" s="175">
        <f t="shared" si="3"/>
        <v>577799.98269296985</v>
      </c>
      <c r="X31" s="176"/>
      <c r="Y31" s="44">
        <f>Y30*(1/$X$8)</f>
        <v>1.7307027171224863E-2</v>
      </c>
      <c r="Z31" s="42">
        <f>Y30/Y31</f>
        <v>1.61803398874989</v>
      </c>
    </row>
    <row r="32" spans="2:26" ht="18.75" customHeight="1">
      <c r="C32" s="125"/>
      <c r="D32" s="126"/>
      <c r="E32" s="126"/>
      <c r="F32" s="126"/>
      <c r="G32" s="126"/>
      <c r="H32" s="126"/>
      <c r="I32" s="126"/>
      <c r="J32" s="126"/>
      <c r="K32" s="126"/>
      <c r="L32" s="126"/>
      <c r="M32" s="126"/>
      <c r="N32" s="126"/>
      <c r="O32" s="127"/>
      <c r="P32" s="4"/>
      <c r="Q32" s="86"/>
      <c r="R32" s="86"/>
      <c r="S32" s="86"/>
      <c r="T32" s="86"/>
      <c r="V32" s="41">
        <f>W32/W31</f>
        <v>1.6180339887498947</v>
      </c>
      <c r="W32" s="175">
        <f t="shared" si="3"/>
        <v>934900.01069632615</v>
      </c>
      <c r="X32" s="176"/>
      <c r="Y32" s="44">
        <f>Y31*(1/$X$8)</f>
        <v>1.0696331036034944E-2</v>
      </c>
      <c r="Z32" s="42">
        <f>Y31/Y32</f>
        <v>1.61803398874989</v>
      </c>
    </row>
    <row r="33" spans="3:26" ht="19.5" customHeight="1" thickBot="1">
      <c r="C33" s="128"/>
      <c r="D33" s="129"/>
      <c r="E33" s="129"/>
      <c r="F33" s="129"/>
      <c r="G33" s="129"/>
      <c r="H33" s="129"/>
      <c r="I33" s="129"/>
      <c r="J33" s="129"/>
      <c r="K33" s="129"/>
      <c r="L33" s="129"/>
      <c r="M33" s="129"/>
      <c r="N33" s="129"/>
      <c r="O33" s="130"/>
      <c r="P33" s="4"/>
      <c r="Q33" s="86"/>
      <c r="R33" s="86"/>
      <c r="S33" s="86"/>
      <c r="T33" s="86"/>
      <c r="V33" s="41">
        <f>W33/W32</f>
        <v>1.6180339887498947</v>
      </c>
      <c r="W33" s="177">
        <f t="shared" si="3"/>
        <v>1512699.9933892959</v>
      </c>
      <c r="X33" s="177"/>
      <c r="Y33" s="44">
        <f>Y32*(1/$X$8)</f>
        <v>6.6106961351899913E-3</v>
      </c>
      <c r="Z33" s="42">
        <f>Y32/Y33</f>
        <v>1.61803398874989</v>
      </c>
    </row>
    <row r="34" spans="3:26">
      <c r="V34" s="4"/>
      <c r="W34" s="174"/>
      <c r="X34" s="174"/>
      <c r="Y34" s="40"/>
      <c r="Z34" s="4"/>
    </row>
    <row r="35" spans="3:26">
      <c r="V35" s="46" t="s">
        <v>42</v>
      </c>
      <c r="W35" s="47"/>
      <c r="X35" s="47"/>
      <c r="Y35" s="46"/>
      <c r="Z35" s="29"/>
    </row>
    <row r="36" spans="3:26" ht="15.75" customHeight="1" thickBot="1">
      <c r="V36" s="94" t="s">
        <v>43</v>
      </c>
      <c r="W36" s="94"/>
      <c r="X36" s="94"/>
      <c r="Y36" s="94"/>
      <c r="Z36" s="94"/>
    </row>
    <row r="37" spans="3:26" ht="20.25">
      <c r="C37" s="99" t="s">
        <v>8</v>
      </c>
      <c r="D37" s="100"/>
      <c r="E37" s="100"/>
      <c r="F37" s="100"/>
      <c r="G37" s="100"/>
      <c r="H37" s="100"/>
      <c r="I37" s="100"/>
      <c r="J37" s="100"/>
      <c r="K37" s="100"/>
      <c r="L37" s="100"/>
      <c r="M37" s="100"/>
      <c r="N37" s="100"/>
      <c r="O37" s="101"/>
      <c r="V37" s="94"/>
      <c r="W37" s="94"/>
      <c r="X37" s="94"/>
      <c r="Y37" s="94"/>
      <c r="Z37" s="94"/>
    </row>
    <row r="38" spans="3:26">
      <c r="C38" s="57" t="s">
        <v>64</v>
      </c>
      <c r="D38" s="56"/>
      <c r="E38" s="265">
        <v>0.61803398874989002</v>
      </c>
      <c r="F38" s="265"/>
      <c r="G38" s="265"/>
      <c r="H38" s="55" t="s">
        <v>0</v>
      </c>
      <c r="I38" s="55"/>
      <c r="J38" s="55" t="s">
        <v>67</v>
      </c>
      <c r="K38" s="114">
        <v>1.61803398874989</v>
      </c>
      <c r="L38" s="114"/>
      <c r="M38" s="114"/>
      <c r="N38" s="114"/>
      <c r="O38" s="39" t="s">
        <v>0</v>
      </c>
      <c r="V38" s="94"/>
      <c r="W38" s="94"/>
      <c r="X38" s="94"/>
      <c r="Y38" s="94"/>
      <c r="Z38" s="94"/>
    </row>
    <row r="39" spans="3:26" ht="15.75">
      <c r="C39" s="6"/>
      <c r="D39" s="2"/>
      <c r="E39" s="158"/>
      <c r="F39" s="158"/>
      <c r="G39" s="158"/>
      <c r="H39" s="250" t="s">
        <v>13</v>
      </c>
      <c r="I39" s="250"/>
      <c r="J39" s="250"/>
      <c r="K39" s="250"/>
      <c r="L39" s="250"/>
      <c r="M39" s="250"/>
      <c r="N39" s="2"/>
      <c r="O39" s="7"/>
      <c r="V39" s="94"/>
      <c r="W39" s="94"/>
      <c r="X39" s="94"/>
      <c r="Y39" s="94"/>
      <c r="Z39" s="94"/>
    </row>
    <row r="40" spans="3:26">
      <c r="C40" s="257" t="s">
        <v>38</v>
      </c>
      <c r="D40" s="258"/>
      <c r="E40" s="258"/>
      <c r="F40" s="258"/>
      <c r="G40" s="259"/>
      <c r="H40" s="1"/>
      <c r="I40" s="251" t="s">
        <v>12</v>
      </c>
      <c r="J40" s="252"/>
      <c r="K40" s="252"/>
      <c r="L40" s="253"/>
      <c r="M40" s="1"/>
      <c r="N40" s="3"/>
      <c r="O40" s="7"/>
      <c r="V40" s="94"/>
      <c r="W40" s="94"/>
      <c r="X40" s="94"/>
      <c r="Y40" s="94"/>
      <c r="Z40" s="94"/>
    </row>
    <row r="41" spans="3:26" ht="15" customHeight="1">
      <c r="C41" s="134"/>
      <c r="D41" s="108" t="s">
        <v>37</v>
      </c>
      <c r="E41" s="102"/>
      <c r="F41" s="104" t="str">
        <f>F45</f>
        <v>1/10</v>
      </c>
      <c r="G41" s="28"/>
      <c r="H41" s="28"/>
      <c r="I41" s="28"/>
      <c r="J41" s="28"/>
      <c r="K41" s="28"/>
      <c r="L41" s="28"/>
      <c r="M41" s="28"/>
      <c r="N41" s="111" t="s">
        <v>36</v>
      </c>
      <c r="O41" s="113" t="s">
        <v>69</v>
      </c>
      <c r="V41" s="95" t="s">
        <v>44</v>
      </c>
      <c r="W41" s="95"/>
      <c r="X41" s="95"/>
      <c r="Y41" s="95"/>
      <c r="Z41" s="95"/>
    </row>
    <row r="42" spans="3:26">
      <c r="C42" s="134"/>
      <c r="D42" s="109"/>
      <c r="E42" s="102"/>
      <c r="F42" s="105"/>
      <c r="G42" s="28"/>
      <c r="H42" s="28"/>
      <c r="I42" s="28"/>
      <c r="J42" s="28"/>
      <c r="K42" s="28"/>
      <c r="L42" s="28"/>
      <c r="M42" s="28"/>
      <c r="N42" s="112"/>
      <c r="O42" s="113"/>
      <c r="V42" s="95"/>
      <c r="W42" s="95"/>
      <c r="X42" s="95"/>
      <c r="Y42" s="95"/>
      <c r="Z42" s="95"/>
    </row>
    <row r="43" spans="3:26" ht="17.25" customHeight="1">
      <c r="C43" s="134"/>
      <c r="D43" s="109"/>
      <c r="E43" s="102"/>
      <c r="F43" s="106" t="str">
        <f>F45</f>
        <v>1/10</v>
      </c>
      <c r="G43" s="28"/>
      <c r="H43" s="28"/>
      <c r="I43" s="28"/>
      <c r="J43" s="28"/>
      <c r="K43" s="28"/>
      <c r="L43" s="28"/>
      <c r="M43" s="28"/>
      <c r="N43" s="112"/>
      <c r="O43" s="113"/>
      <c r="V43" s="96" t="s">
        <v>45</v>
      </c>
      <c r="W43" s="96"/>
      <c r="X43" s="96"/>
      <c r="Y43" s="96"/>
      <c r="Z43" s="96"/>
    </row>
    <row r="44" spans="3:26" ht="13.5" customHeight="1">
      <c r="C44" s="135"/>
      <c r="D44" s="109"/>
      <c r="E44" s="103"/>
      <c r="F44" s="107"/>
      <c r="G44" s="28"/>
      <c r="H44" s="28"/>
      <c r="I44" s="28"/>
      <c r="J44" s="28"/>
      <c r="K44" s="28"/>
      <c r="L44" s="28"/>
      <c r="M44" s="28"/>
      <c r="N44" s="112"/>
      <c r="O44" s="113"/>
      <c r="V44" s="96"/>
      <c r="W44" s="96"/>
      <c r="X44" s="96"/>
      <c r="Y44" s="96"/>
      <c r="Z44" s="96"/>
    </row>
    <row r="45" spans="3:26">
      <c r="C45" s="221" t="s">
        <v>68</v>
      </c>
      <c r="D45" s="109"/>
      <c r="E45" s="227" t="s">
        <v>10</v>
      </c>
      <c r="F45" s="246" t="s">
        <v>7</v>
      </c>
      <c r="G45" s="247"/>
      <c r="H45" s="248"/>
      <c r="I45" s="248"/>
      <c r="J45" s="248"/>
      <c r="K45" s="248"/>
      <c r="L45" s="248"/>
      <c r="M45" s="249"/>
      <c r="N45" s="233" t="s">
        <v>11</v>
      </c>
      <c r="O45" s="113"/>
      <c r="V45" s="96"/>
      <c r="W45" s="96"/>
      <c r="X45" s="96"/>
      <c r="Y45" s="96"/>
      <c r="Z45" s="96"/>
    </row>
    <row r="46" spans="3:26" ht="12" customHeight="1">
      <c r="C46" s="222"/>
      <c r="D46" s="109"/>
      <c r="E46" s="228"/>
      <c r="F46" s="237"/>
      <c r="G46" s="247"/>
      <c r="H46" s="248"/>
      <c r="I46" s="248"/>
      <c r="J46" s="248"/>
      <c r="K46" s="248"/>
      <c r="L46" s="248"/>
      <c r="M46" s="249"/>
      <c r="N46" s="233"/>
      <c r="O46" s="113"/>
      <c r="V46" s="97" t="s">
        <v>46</v>
      </c>
      <c r="W46" s="97"/>
      <c r="X46" s="97"/>
      <c r="Y46" s="97"/>
      <c r="Z46" s="97"/>
    </row>
    <row r="47" spans="3:26">
      <c r="C47" s="222"/>
      <c r="D47" s="109"/>
      <c r="E47" s="228"/>
      <c r="F47" s="219" t="str">
        <f>F45</f>
        <v>1/10</v>
      </c>
      <c r="G47" s="247"/>
      <c r="H47" s="248"/>
      <c r="I47" s="248"/>
      <c r="J47" s="248"/>
      <c r="K47" s="248"/>
      <c r="L47" s="248"/>
      <c r="M47" s="249"/>
      <c r="N47" s="233"/>
      <c r="O47" s="113"/>
      <c r="V47" s="97"/>
      <c r="W47" s="97"/>
      <c r="X47" s="97"/>
      <c r="Y47" s="97"/>
      <c r="Z47" s="97"/>
    </row>
    <row r="48" spans="3:26" ht="16.5" customHeight="1">
      <c r="C48" s="222"/>
      <c r="D48" s="110"/>
      <c r="E48" s="228"/>
      <c r="F48" s="235"/>
      <c r="G48" s="247"/>
      <c r="H48" s="248"/>
      <c r="I48" s="248"/>
      <c r="J48" s="248"/>
      <c r="K48" s="248"/>
      <c r="L48" s="248"/>
      <c r="M48" s="249"/>
      <c r="N48" s="234"/>
      <c r="O48" s="113"/>
      <c r="V48" s="97"/>
      <c r="W48" s="97"/>
      <c r="X48" s="97"/>
      <c r="Y48" s="97"/>
      <c r="Z48" s="97"/>
    </row>
    <row r="49" spans="3:26" ht="15" customHeight="1">
      <c r="C49" s="222"/>
      <c r="D49" s="224" t="s">
        <v>16</v>
      </c>
      <c r="E49" s="228"/>
      <c r="F49" s="236" t="str">
        <f>F45</f>
        <v>1/10</v>
      </c>
      <c r="G49" s="247"/>
      <c r="H49" s="248"/>
      <c r="I49" s="248"/>
      <c r="J49" s="248"/>
      <c r="K49" s="248"/>
      <c r="L49" s="248"/>
      <c r="M49" s="249"/>
      <c r="N49" s="238" t="s">
        <v>9</v>
      </c>
      <c r="O49" s="113"/>
      <c r="V49" s="98" t="s">
        <v>47</v>
      </c>
      <c r="W49" s="98"/>
      <c r="X49" s="98"/>
      <c r="Y49" s="98"/>
      <c r="Z49" s="98"/>
    </row>
    <row r="50" spans="3:26" ht="15" customHeight="1">
      <c r="C50" s="222"/>
      <c r="D50" s="225"/>
      <c r="E50" s="228"/>
      <c r="F50" s="237"/>
      <c r="G50" s="247"/>
      <c r="H50" s="248"/>
      <c r="I50" s="248"/>
      <c r="J50" s="248"/>
      <c r="K50" s="248"/>
      <c r="L50" s="248"/>
      <c r="M50" s="249"/>
      <c r="N50" s="239"/>
      <c r="O50" s="113"/>
      <c r="V50" s="98"/>
      <c r="W50" s="98"/>
      <c r="X50" s="98"/>
      <c r="Y50" s="98"/>
      <c r="Z50" s="98"/>
    </row>
    <row r="51" spans="3:26">
      <c r="C51" s="222"/>
      <c r="D51" s="225"/>
      <c r="E51" s="228"/>
      <c r="F51" s="219" t="str">
        <f>F49</f>
        <v>1/10</v>
      </c>
      <c r="G51" s="247"/>
      <c r="H51" s="248"/>
      <c r="I51" s="248"/>
      <c r="J51" s="248"/>
      <c r="K51" s="248"/>
      <c r="L51" s="248"/>
      <c r="M51" s="249"/>
      <c r="N51" s="239"/>
      <c r="O51" s="113"/>
      <c r="V51" s="98"/>
      <c r="W51" s="98"/>
      <c r="X51" s="98"/>
      <c r="Y51" s="98"/>
      <c r="Z51" s="98"/>
    </row>
    <row r="52" spans="3:26">
      <c r="C52" s="222"/>
      <c r="D52" s="225"/>
      <c r="E52" s="228"/>
      <c r="F52" s="235"/>
      <c r="G52" s="247"/>
      <c r="H52" s="248"/>
      <c r="I52" s="248"/>
      <c r="J52" s="248"/>
      <c r="K52" s="248"/>
      <c r="L52" s="248"/>
      <c r="M52" s="249"/>
      <c r="N52" s="239"/>
      <c r="O52" s="113"/>
      <c r="V52" s="87" t="s">
        <v>48</v>
      </c>
      <c r="W52" s="87"/>
      <c r="X52" s="87"/>
      <c r="Y52" s="87"/>
      <c r="Z52" s="87"/>
    </row>
    <row r="53" spans="3:26" ht="15" customHeight="1">
      <c r="C53" s="222"/>
      <c r="D53" s="225"/>
      <c r="E53" s="228"/>
      <c r="F53" s="236" t="str">
        <f>F45</f>
        <v>1/10</v>
      </c>
      <c r="G53" s="247"/>
      <c r="H53" s="248"/>
      <c r="I53" s="248"/>
      <c r="J53" s="248"/>
      <c r="K53" s="248"/>
      <c r="L53" s="248"/>
      <c r="M53" s="249"/>
      <c r="N53" s="239"/>
      <c r="O53" s="113"/>
      <c r="V53" s="4"/>
      <c r="W53" s="174"/>
      <c r="X53" s="174"/>
      <c r="Y53" s="40"/>
      <c r="Z53" s="4"/>
    </row>
    <row r="54" spans="3:26" ht="14.25" customHeight="1">
      <c r="C54" s="222"/>
      <c r="D54" s="225"/>
      <c r="E54" s="229"/>
      <c r="F54" s="237"/>
      <c r="G54" s="247"/>
      <c r="H54" s="248"/>
      <c r="I54" s="248"/>
      <c r="J54" s="248"/>
      <c r="K54" s="248"/>
      <c r="L54" s="248"/>
      <c r="M54" s="249"/>
      <c r="N54" s="240"/>
      <c r="O54" s="113"/>
      <c r="V54" s="4"/>
      <c r="W54" s="174"/>
      <c r="X54" s="174"/>
      <c r="Y54" s="40"/>
      <c r="Z54" s="4"/>
    </row>
    <row r="55" spans="3:26">
      <c r="C55" s="222"/>
      <c r="D55" s="225"/>
      <c r="E55" s="230" t="s">
        <v>6</v>
      </c>
      <c r="F55" s="219" t="str">
        <f>F53</f>
        <v>1/10</v>
      </c>
      <c r="G55" s="247"/>
      <c r="H55" s="248"/>
      <c r="I55" s="248"/>
      <c r="J55" s="248"/>
      <c r="K55" s="248"/>
      <c r="L55" s="248"/>
      <c r="M55" s="249"/>
      <c r="N55" s="241" t="s">
        <v>17</v>
      </c>
      <c r="O55" s="113"/>
      <c r="V55" s="4"/>
      <c r="W55" s="174"/>
      <c r="X55" s="174"/>
      <c r="Y55" s="40"/>
      <c r="Z55" s="4"/>
    </row>
    <row r="56" spans="3:26" ht="18" customHeight="1">
      <c r="C56" s="222"/>
      <c r="D56" s="225"/>
      <c r="E56" s="231"/>
      <c r="F56" s="235"/>
      <c r="G56" s="247"/>
      <c r="H56" s="248"/>
      <c r="I56" s="248"/>
      <c r="J56" s="248"/>
      <c r="K56" s="248"/>
      <c r="L56" s="248"/>
      <c r="M56" s="249"/>
      <c r="N56" s="242"/>
      <c r="O56" s="113"/>
      <c r="V56" s="4"/>
      <c r="W56" s="174"/>
      <c r="X56" s="174"/>
      <c r="Y56" s="40"/>
      <c r="Z56" s="4"/>
    </row>
    <row r="57" spans="3:26" ht="15" customHeight="1">
      <c r="C57" s="222"/>
      <c r="D57" s="225"/>
      <c r="E57" s="231"/>
      <c r="F57" s="236" t="str">
        <f>F45</f>
        <v>1/10</v>
      </c>
      <c r="G57" s="247"/>
      <c r="H57" s="248"/>
      <c r="I57" s="248"/>
      <c r="J57" s="248"/>
      <c r="K57" s="248"/>
      <c r="L57" s="248"/>
      <c r="M57" s="249"/>
      <c r="N57" s="243" t="s">
        <v>14</v>
      </c>
      <c r="O57" s="113"/>
      <c r="V57" s="4"/>
      <c r="W57" s="174"/>
      <c r="X57" s="174"/>
      <c r="Y57" s="40"/>
      <c r="Z57" s="4"/>
    </row>
    <row r="58" spans="3:26">
      <c r="C58" s="222"/>
      <c r="D58" s="225"/>
      <c r="E58" s="231"/>
      <c r="F58" s="237"/>
      <c r="G58" s="247"/>
      <c r="H58" s="248"/>
      <c r="I58" s="248"/>
      <c r="J58" s="248"/>
      <c r="K58" s="248"/>
      <c r="L58" s="248"/>
      <c r="M58" s="249"/>
      <c r="N58" s="244"/>
      <c r="O58" s="113"/>
      <c r="V58" s="4"/>
      <c r="W58" s="174"/>
      <c r="X58" s="174"/>
      <c r="Y58" s="40"/>
      <c r="Z58" s="4"/>
    </row>
    <row r="59" spans="3:26">
      <c r="C59" s="222"/>
      <c r="D59" s="225"/>
      <c r="E59" s="231"/>
      <c r="F59" s="219" t="str">
        <f>F57</f>
        <v>1/10</v>
      </c>
      <c r="G59" s="247"/>
      <c r="H59" s="248"/>
      <c r="I59" s="248"/>
      <c r="J59" s="248"/>
      <c r="K59" s="248"/>
      <c r="L59" s="248"/>
      <c r="M59" s="249"/>
      <c r="N59" s="244"/>
      <c r="O59" s="113"/>
      <c r="V59" s="4"/>
      <c r="W59" s="174"/>
      <c r="X59" s="174"/>
      <c r="Y59" s="40"/>
      <c r="Z59" s="4"/>
    </row>
    <row r="60" spans="3:26" ht="13.5" customHeight="1">
      <c r="C60" s="222"/>
      <c r="D60" s="225"/>
      <c r="E60" s="231"/>
      <c r="F60" s="235"/>
      <c r="G60" s="247"/>
      <c r="H60" s="248"/>
      <c r="I60" s="248"/>
      <c r="J60" s="248"/>
      <c r="K60" s="248"/>
      <c r="L60" s="248"/>
      <c r="M60" s="249"/>
      <c r="N60" s="245"/>
      <c r="O60" s="113"/>
      <c r="V60" s="4"/>
      <c r="W60" s="174"/>
      <c r="X60" s="174"/>
      <c r="Y60" s="40"/>
      <c r="Z60" s="4"/>
    </row>
    <row r="61" spans="3:26">
      <c r="C61" s="222"/>
      <c r="D61" s="225"/>
      <c r="E61" s="231"/>
      <c r="F61" s="236" t="str">
        <f>F45</f>
        <v>1/10</v>
      </c>
      <c r="G61" s="247"/>
      <c r="H61" s="248"/>
      <c r="I61" s="248"/>
      <c r="J61" s="248"/>
      <c r="K61" s="248"/>
      <c r="L61" s="248"/>
      <c r="M61" s="249"/>
      <c r="N61" s="217" t="s">
        <v>15</v>
      </c>
      <c r="O61" s="113"/>
      <c r="V61" s="4"/>
      <c r="W61" s="174"/>
      <c r="X61" s="174"/>
      <c r="Y61" s="40"/>
      <c r="Z61" s="4"/>
    </row>
    <row r="62" spans="3:26" ht="15.75" customHeight="1">
      <c r="C62" s="222"/>
      <c r="D62" s="225"/>
      <c r="E62" s="231"/>
      <c r="F62" s="237"/>
      <c r="G62" s="247"/>
      <c r="H62" s="248"/>
      <c r="I62" s="248"/>
      <c r="J62" s="248"/>
      <c r="K62" s="248"/>
      <c r="L62" s="248"/>
      <c r="M62" s="249"/>
      <c r="N62" s="218"/>
      <c r="O62" s="113"/>
      <c r="V62" s="4"/>
      <c r="W62" s="174"/>
      <c r="X62" s="174"/>
      <c r="Y62" s="40"/>
      <c r="Z62" s="4"/>
    </row>
    <row r="63" spans="3:26">
      <c r="C63" s="222"/>
      <c r="D63" s="225"/>
      <c r="E63" s="231"/>
      <c r="F63" s="219" t="str">
        <f>F61</f>
        <v>1/10</v>
      </c>
      <c r="G63" s="247"/>
      <c r="H63" s="248"/>
      <c r="I63" s="248"/>
      <c r="J63" s="248"/>
      <c r="K63" s="248"/>
      <c r="L63" s="248"/>
      <c r="M63" s="249"/>
      <c r="N63" s="218"/>
      <c r="O63" s="113"/>
      <c r="V63" s="4"/>
      <c r="W63" s="174"/>
      <c r="X63" s="174"/>
      <c r="Y63" s="40"/>
      <c r="Z63" s="4"/>
    </row>
    <row r="64" spans="3:26">
      <c r="C64" s="223"/>
      <c r="D64" s="226"/>
      <c r="E64" s="232"/>
      <c r="F64" s="220"/>
      <c r="G64" s="247"/>
      <c r="H64" s="248"/>
      <c r="I64" s="248"/>
      <c r="J64" s="248"/>
      <c r="K64" s="248"/>
      <c r="L64" s="248"/>
      <c r="M64" s="249"/>
      <c r="N64" s="218"/>
      <c r="O64" s="113"/>
      <c r="V64" s="4"/>
      <c r="W64" s="174"/>
      <c r="X64" s="174"/>
      <c r="Y64" s="40"/>
      <c r="Z64" s="4"/>
    </row>
    <row r="65" spans="3:26" ht="18" customHeight="1">
      <c r="C65" s="272"/>
      <c r="D65" s="273"/>
      <c r="E65" s="273"/>
      <c r="F65" s="273"/>
      <c r="G65" s="273"/>
      <c r="H65" s="273"/>
      <c r="I65" s="273"/>
      <c r="J65" s="273"/>
      <c r="K65" s="273"/>
      <c r="L65" s="273"/>
      <c r="M65" s="273"/>
      <c r="N65" s="273"/>
      <c r="O65" s="274"/>
      <c r="V65" s="4"/>
      <c r="W65" s="174"/>
      <c r="X65" s="174"/>
      <c r="Y65" s="40"/>
      <c r="Z65" s="4"/>
    </row>
    <row r="66" spans="3:26" ht="19.5" customHeight="1" thickBot="1">
      <c r="C66" s="275"/>
      <c r="D66" s="276"/>
      <c r="E66" s="276"/>
      <c r="F66" s="276"/>
      <c r="G66" s="276"/>
      <c r="H66" s="276"/>
      <c r="I66" s="276"/>
      <c r="J66" s="276"/>
      <c r="K66" s="276"/>
      <c r="L66" s="276"/>
      <c r="M66" s="276"/>
      <c r="N66" s="276"/>
      <c r="O66" s="277"/>
      <c r="V66" s="4"/>
      <c r="W66" s="174"/>
      <c r="X66" s="174"/>
      <c r="Y66" s="40"/>
      <c r="Z66" s="4"/>
    </row>
    <row r="67" spans="3:26">
      <c r="V67" s="4"/>
      <c r="W67" s="174"/>
      <c r="X67" s="174"/>
      <c r="Y67" s="40"/>
      <c r="Z67" s="4"/>
    </row>
    <row r="70" spans="3:26" ht="15.75" thickBot="1"/>
    <row r="71" spans="3:26" ht="19.5">
      <c r="C71" s="269" t="s">
        <v>39</v>
      </c>
      <c r="D71" s="270"/>
      <c r="E71" s="270"/>
      <c r="F71" s="270"/>
      <c r="G71" s="270"/>
      <c r="H71" s="270"/>
      <c r="I71" s="270"/>
      <c r="J71" s="270"/>
      <c r="K71" s="270"/>
      <c r="L71" s="270"/>
      <c r="M71" s="270"/>
      <c r="N71" s="270"/>
      <c r="O71" s="271"/>
    </row>
    <row r="72" spans="3:26">
      <c r="C72" s="57" t="s">
        <v>64</v>
      </c>
      <c r="D72" s="56"/>
      <c r="E72" s="265">
        <v>0.61803398874989002</v>
      </c>
      <c r="F72" s="265"/>
      <c r="G72" s="265"/>
      <c r="H72" s="55" t="s">
        <v>0</v>
      </c>
      <c r="I72" s="55"/>
      <c r="J72" s="55" t="s">
        <v>67</v>
      </c>
      <c r="K72" s="114">
        <v>1.61803398874989</v>
      </c>
      <c r="L72" s="114"/>
      <c r="M72" s="114"/>
      <c r="N72" s="114"/>
      <c r="O72" s="39" t="s">
        <v>0</v>
      </c>
    </row>
    <row r="73" spans="3:26" ht="15.75">
      <c r="C73" s="6"/>
      <c r="D73" s="2"/>
      <c r="E73" s="158" t="s">
        <v>3</v>
      </c>
      <c r="F73" s="158"/>
      <c r="G73" s="158"/>
      <c r="H73" s="159" t="s">
        <v>4</v>
      </c>
      <c r="I73" s="159"/>
      <c r="J73" s="159"/>
      <c r="K73" s="160">
        <f>F79*4</f>
        <v>0.85535904042984767</v>
      </c>
      <c r="L73" s="160"/>
      <c r="M73" s="13"/>
      <c r="N73" s="2"/>
      <c r="O73" s="38"/>
    </row>
    <row r="74" spans="3:26" ht="19.5">
      <c r="C74" s="161">
        <v>1.73</v>
      </c>
      <c r="D74" s="162"/>
      <c r="E74" s="162"/>
      <c r="F74" s="162"/>
      <c r="G74" s="5" t="s">
        <v>1</v>
      </c>
      <c r="H74" s="14"/>
      <c r="I74" s="163" t="s">
        <v>5</v>
      </c>
      <c r="J74" s="164"/>
      <c r="K74" s="165">
        <f>F79*3</f>
        <v>0.6415192803223857</v>
      </c>
      <c r="L74" s="165"/>
      <c r="M74" s="14"/>
      <c r="N74" s="3"/>
      <c r="O74" s="38"/>
    </row>
    <row r="75" spans="3:26" ht="14.25" customHeight="1">
      <c r="C75" s="134">
        <f>E75</f>
        <v>0.42767952021492384</v>
      </c>
      <c r="D75" s="170">
        <f>4*F79</f>
        <v>0.85535904042984767</v>
      </c>
      <c r="E75" s="102">
        <f>N75</f>
        <v>0.42767952021492384</v>
      </c>
      <c r="F75" s="104">
        <f>F79</f>
        <v>0.21383976010746192</v>
      </c>
      <c r="G75" s="30"/>
      <c r="H75" s="31"/>
      <c r="I75" s="32"/>
      <c r="J75" s="32"/>
      <c r="K75" s="33"/>
      <c r="L75" s="33"/>
      <c r="M75" s="34"/>
      <c r="N75" s="169">
        <f>N79</f>
        <v>0.42767952021492384</v>
      </c>
      <c r="O75" s="35"/>
    </row>
    <row r="76" spans="3:26" ht="13.5" customHeight="1">
      <c r="C76" s="134"/>
      <c r="D76" s="171"/>
      <c r="E76" s="102"/>
      <c r="F76" s="105"/>
      <c r="G76" s="30"/>
      <c r="H76" s="31"/>
      <c r="I76" s="32"/>
      <c r="J76" s="32"/>
      <c r="K76" s="33"/>
      <c r="L76" s="33"/>
      <c r="M76" s="34"/>
      <c r="N76" s="145"/>
      <c r="O76" s="35"/>
    </row>
    <row r="77" spans="3:26" ht="16.5" customHeight="1">
      <c r="C77" s="134"/>
      <c r="D77" s="171"/>
      <c r="E77" s="102"/>
      <c r="F77" s="106">
        <f>F79</f>
        <v>0.21383976010746192</v>
      </c>
      <c r="G77" s="30"/>
      <c r="H77" s="31"/>
      <c r="I77" s="32"/>
      <c r="J77" s="32"/>
      <c r="K77" s="33"/>
      <c r="L77" s="33"/>
      <c r="M77" s="34"/>
      <c r="N77" s="145"/>
      <c r="O77" s="35"/>
    </row>
    <row r="78" spans="3:26" ht="13.5" customHeight="1">
      <c r="C78" s="135"/>
      <c r="D78" s="171"/>
      <c r="E78" s="103"/>
      <c r="F78" s="107"/>
      <c r="G78" s="30"/>
      <c r="H78" s="31"/>
      <c r="I78" s="32"/>
      <c r="J78" s="32"/>
      <c r="K78" s="33"/>
      <c r="L78" s="33"/>
      <c r="M78" s="34"/>
      <c r="N78" s="146"/>
      <c r="O78" s="35"/>
    </row>
    <row r="79" spans="3:26" ht="15" customHeight="1">
      <c r="C79" s="136">
        <f>2*(D83*E72)</f>
        <v>2.1383976010746193</v>
      </c>
      <c r="D79" s="171"/>
      <c r="E79" s="137">
        <f>C74*E72</f>
        <v>1.0691988005373096</v>
      </c>
      <c r="F79" s="138">
        <f>E79/5</f>
        <v>0.21383976010746192</v>
      </c>
      <c r="G79" s="139"/>
      <c r="H79" s="140"/>
      <c r="I79" s="140"/>
      <c r="J79" s="140"/>
      <c r="K79" s="140"/>
      <c r="L79" s="140"/>
      <c r="M79" s="141"/>
      <c r="N79" s="145">
        <f>F79*2</f>
        <v>0.42767952021492384</v>
      </c>
      <c r="O79" s="35"/>
    </row>
    <row r="80" spans="3:26" ht="12.75" customHeight="1">
      <c r="C80" s="136"/>
      <c r="D80" s="171"/>
      <c r="E80" s="137"/>
      <c r="F80" s="105"/>
      <c r="G80" s="139"/>
      <c r="H80" s="140"/>
      <c r="I80" s="140"/>
      <c r="J80" s="140"/>
      <c r="K80" s="140"/>
      <c r="L80" s="140"/>
      <c r="M80" s="141"/>
      <c r="N80" s="145"/>
      <c r="O80" s="133">
        <f>(2*C74*E72)*(6/5)</f>
        <v>2.5660771212895432</v>
      </c>
    </row>
    <row r="81" spans="3:15">
      <c r="C81" s="136"/>
      <c r="D81" s="171"/>
      <c r="E81" s="137"/>
      <c r="F81" s="106">
        <f>F79</f>
        <v>0.21383976010746192</v>
      </c>
      <c r="G81" s="139"/>
      <c r="H81" s="140"/>
      <c r="I81" s="140"/>
      <c r="J81" s="140"/>
      <c r="K81" s="140"/>
      <c r="L81" s="140"/>
      <c r="M81" s="141"/>
      <c r="N81" s="145"/>
      <c r="O81" s="133"/>
    </row>
    <row r="82" spans="3:15" ht="16.5" customHeight="1">
      <c r="C82" s="136"/>
      <c r="D82" s="172"/>
      <c r="E82" s="137"/>
      <c r="F82" s="107"/>
      <c r="G82" s="139"/>
      <c r="H82" s="140"/>
      <c r="I82" s="140"/>
      <c r="J82" s="140"/>
      <c r="K82" s="140"/>
      <c r="L82" s="140"/>
      <c r="M82" s="141"/>
      <c r="N82" s="146"/>
      <c r="O82" s="133"/>
    </row>
    <row r="83" spans="3:15" ht="15" customHeight="1">
      <c r="C83" s="136"/>
      <c r="D83" s="147">
        <f>C74</f>
        <v>1.73</v>
      </c>
      <c r="E83" s="137"/>
      <c r="F83" s="104">
        <f>F79</f>
        <v>0.21383976010746192</v>
      </c>
      <c r="G83" s="139"/>
      <c r="H83" s="140"/>
      <c r="I83" s="140"/>
      <c r="J83" s="140"/>
      <c r="K83" s="140"/>
      <c r="L83" s="140"/>
      <c r="M83" s="141"/>
      <c r="N83" s="149">
        <f>F79*3</f>
        <v>0.6415192803223857</v>
      </c>
      <c r="O83" s="36"/>
    </row>
    <row r="84" spans="3:15" ht="12" customHeight="1">
      <c r="C84" s="136"/>
      <c r="D84" s="148"/>
      <c r="E84" s="152" t="s">
        <v>66</v>
      </c>
      <c r="F84" s="105"/>
      <c r="G84" s="139"/>
      <c r="H84" s="140"/>
      <c r="I84" s="140"/>
      <c r="J84" s="140"/>
      <c r="K84" s="140"/>
      <c r="L84" s="140"/>
      <c r="M84" s="141"/>
      <c r="N84" s="150"/>
      <c r="O84" s="37" t="s">
        <v>2</v>
      </c>
    </row>
    <row r="85" spans="3:15" ht="15" customHeight="1">
      <c r="C85" s="136"/>
      <c r="D85" s="148"/>
      <c r="E85" s="152"/>
      <c r="F85" s="106">
        <f>F83</f>
        <v>0.21383976010746192</v>
      </c>
      <c r="G85" s="139"/>
      <c r="H85" s="140"/>
      <c r="I85" s="140"/>
      <c r="J85" s="140"/>
      <c r="K85" s="140"/>
      <c r="L85" s="140"/>
      <c r="M85" s="141"/>
      <c r="N85" s="150"/>
      <c r="O85" s="131" t="s">
        <v>70</v>
      </c>
    </row>
    <row r="86" spans="3:15" ht="15" customHeight="1">
      <c r="C86" s="9" t="s">
        <v>2</v>
      </c>
      <c r="D86" s="10" t="s">
        <v>2</v>
      </c>
      <c r="E86" s="152"/>
      <c r="F86" s="107"/>
      <c r="G86" s="139"/>
      <c r="H86" s="140"/>
      <c r="I86" s="140"/>
      <c r="J86" s="140"/>
      <c r="K86" s="140"/>
      <c r="L86" s="140"/>
      <c r="M86" s="141"/>
      <c r="N86" s="150"/>
      <c r="O86" s="131"/>
    </row>
    <row r="87" spans="3:15" ht="15.75" customHeight="1">
      <c r="C87" s="154" t="s">
        <v>68</v>
      </c>
      <c r="D87" s="11"/>
      <c r="E87" s="152"/>
      <c r="F87" s="104">
        <f>F79</f>
        <v>0.21383976010746192</v>
      </c>
      <c r="G87" s="139"/>
      <c r="H87" s="140"/>
      <c r="I87" s="140"/>
      <c r="J87" s="140"/>
      <c r="K87" s="140"/>
      <c r="L87" s="140"/>
      <c r="M87" s="141"/>
      <c r="N87" s="150"/>
      <c r="O87" s="131"/>
    </row>
    <row r="88" spans="3:15" ht="14.25" customHeight="1">
      <c r="C88" s="154"/>
      <c r="D88" s="156" t="s">
        <v>18</v>
      </c>
      <c r="E88" s="153"/>
      <c r="F88" s="105"/>
      <c r="G88" s="139"/>
      <c r="H88" s="140"/>
      <c r="I88" s="140"/>
      <c r="J88" s="140"/>
      <c r="K88" s="140"/>
      <c r="L88" s="140"/>
      <c r="M88" s="141"/>
      <c r="N88" s="151"/>
      <c r="O88" s="131"/>
    </row>
    <row r="89" spans="3:15">
      <c r="C89" s="154"/>
      <c r="D89" s="156"/>
      <c r="E89" s="12"/>
      <c r="F89" s="106">
        <f>F87</f>
        <v>0.21383976010746192</v>
      </c>
      <c r="G89" s="139"/>
      <c r="H89" s="140"/>
      <c r="I89" s="140"/>
      <c r="J89" s="140"/>
      <c r="K89" s="140"/>
      <c r="L89" s="140"/>
      <c r="M89" s="141"/>
      <c r="N89" s="115">
        <f>F97</f>
        <v>0.21383976010746192</v>
      </c>
      <c r="O89" s="131"/>
    </row>
    <row r="90" spans="3:15" ht="15.75" customHeight="1">
      <c r="C90" s="154"/>
      <c r="D90" s="156"/>
      <c r="E90" s="12"/>
      <c r="F90" s="107"/>
      <c r="G90" s="139"/>
      <c r="H90" s="140"/>
      <c r="I90" s="140"/>
      <c r="J90" s="140"/>
      <c r="K90" s="140"/>
      <c r="L90" s="140"/>
      <c r="M90" s="141"/>
      <c r="N90" s="116"/>
      <c r="O90" s="131"/>
    </row>
    <row r="91" spans="3:15" ht="18" customHeight="1">
      <c r="C91" s="154"/>
      <c r="D91" s="156"/>
      <c r="E91" s="117">
        <f>E79</f>
        <v>1.0691988005373096</v>
      </c>
      <c r="F91" s="104">
        <f>F79</f>
        <v>0.21383976010746192</v>
      </c>
      <c r="G91" s="139"/>
      <c r="H91" s="140"/>
      <c r="I91" s="140"/>
      <c r="J91" s="140"/>
      <c r="K91" s="140"/>
      <c r="L91" s="140"/>
      <c r="M91" s="141"/>
      <c r="N91" s="166">
        <f>N95</f>
        <v>0.42767952021492384</v>
      </c>
      <c r="O91" s="131"/>
    </row>
    <row r="92" spans="3:15" ht="10.5" customHeight="1">
      <c r="C92" s="154"/>
      <c r="D92" s="156"/>
      <c r="E92" s="117"/>
      <c r="F92" s="105"/>
      <c r="G92" s="139"/>
      <c r="H92" s="140"/>
      <c r="I92" s="140"/>
      <c r="J92" s="140"/>
      <c r="K92" s="140"/>
      <c r="L92" s="140"/>
      <c r="M92" s="141"/>
      <c r="N92" s="167"/>
      <c r="O92" s="131"/>
    </row>
    <row r="93" spans="3:15" ht="12.75" customHeight="1">
      <c r="C93" s="154"/>
      <c r="D93" s="156"/>
      <c r="E93" s="117"/>
      <c r="F93" s="106">
        <f>F91</f>
        <v>0.21383976010746192</v>
      </c>
      <c r="G93" s="139"/>
      <c r="H93" s="140"/>
      <c r="I93" s="140"/>
      <c r="J93" s="140"/>
      <c r="K93" s="140"/>
      <c r="L93" s="140"/>
      <c r="M93" s="141"/>
      <c r="N93" s="167"/>
      <c r="O93" s="131"/>
    </row>
    <row r="94" spans="3:15" ht="15" customHeight="1">
      <c r="C94" s="154"/>
      <c r="D94" s="156"/>
      <c r="E94" s="118" t="s">
        <v>65</v>
      </c>
      <c r="F94" s="107"/>
      <c r="G94" s="139"/>
      <c r="H94" s="140"/>
      <c r="I94" s="140"/>
      <c r="J94" s="140"/>
      <c r="K94" s="140"/>
      <c r="L94" s="140"/>
      <c r="M94" s="141"/>
      <c r="N94" s="168"/>
      <c r="O94" s="131"/>
    </row>
    <row r="95" spans="3:15">
      <c r="C95" s="154"/>
      <c r="D95" s="156"/>
      <c r="E95" s="118"/>
      <c r="F95" s="104">
        <f>F79</f>
        <v>0.21383976010746192</v>
      </c>
      <c r="G95" s="139"/>
      <c r="H95" s="140"/>
      <c r="I95" s="140"/>
      <c r="J95" s="140"/>
      <c r="K95" s="140"/>
      <c r="L95" s="140"/>
      <c r="M95" s="141"/>
      <c r="N95" s="120">
        <f>F97*2</f>
        <v>0.42767952021492384</v>
      </c>
      <c r="O95" s="131"/>
    </row>
    <row r="96" spans="3:15">
      <c r="C96" s="154"/>
      <c r="D96" s="156"/>
      <c r="E96" s="118"/>
      <c r="F96" s="105"/>
      <c r="G96" s="139"/>
      <c r="H96" s="140"/>
      <c r="I96" s="140"/>
      <c r="J96" s="140"/>
      <c r="K96" s="140"/>
      <c r="L96" s="140"/>
      <c r="M96" s="141"/>
      <c r="N96" s="121"/>
      <c r="O96" s="131"/>
    </row>
    <row r="97" spans="3:15">
      <c r="C97" s="154"/>
      <c r="D97" s="156"/>
      <c r="E97" s="118"/>
      <c r="F97" s="106">
        <f>F95</f>
        <v>0.21383976010746192</v>
      </c>
      <c r="G97" s="139"/>
      <c r="H97" s="140"/>
      <c r="I97" s="140"/>
      <c r="J97" s="140"/>
      <c r="K97" s="140"/>
      <c r="L97" s="140"/>
      <c r="M97" s="141"/>
      <c r="N97" s="121"/>
      <c r="O97" s="131"/>
    </row>
    <row r="98" spans="3:15">
      <c r="C98" s="155"/>
      <c r="D98" s="157"/>
      <c r="E98" s="119"/>
      <c r="F98" s="107"/>
      <c r="G98" s="142"/>
      <c r="H98" s="143"/>
      <c r="I98" s="143"/>
      <c r="J98" s="143"/>
      <c r="K98" s="143"/>
      <c r="L98" s="143"/>
      <c r="M98" s="144"/>
      <c r="N98" s="122"/>
      <c r="O98" s="132"/>
    </row>
    <row r="99" spans="3:15" ht="12.75" customHeight="1">
      <c r="C99" s="125"/>
      <c r="D99" s="126"/>
      <c r="E99" s="126"/>
      <c r="F99" s="126"/>
      <c r="G99" s="126"/>
      <c r="H99" s="126"/>
      <c r="I99" s="126"/>
      <c r="J99" s="126"/>
      <c r="K99" s="126"/>
      <c r="L99" s="126"/>
      <c r="M99" s="126"/>
      <c r="N99" s="126"/>
      <c r="O99" s="127"/>
    </row>
    <row r="100" spans="3:15" ht="23.25" customHeight="1" thickBot="1">
      <c r="C100" s="128"/>
      <c r="D100" s="129"/>
      <c r="E100" s="129"/>
      <c r="F100" s="129"/>
      <c r="G100" s="129"/>
      <c r="H100" s="129"/>
      <c r="I100" s="129"/>
      <c r="J100" s="129"/>
      <c r="K100" s="129"/>
      <c r="L100" s="129"/>
      <c r="M100" s="129"/>
      <c r="N100" s="129"/>
      <c r="O100" s="130"/>
    </row>
    <row r="102" spans="3:15">
      <c r="C102" s="90" t="s">
        <v>42</v>
      </c>
      <c r="D102" s="90"/>
      <c r="E102" s="90"/>
      <c r="F102" s="90"/>
      <c r="G102" s="90"/>
      <c r="H102" s="90"/>
      <c r="I102" s="90"/>
      <c r="J102" s="90"/>
      <c r="K102" s="90"/>
      <c r="L102" s="90"/>
      <c r="M102" s="90"/>
      <c r="N102" s="90"/>
      <c r="O102" s="90"/>
    </row>
    <row r="103" spans="3:15" ht="15" customHeight="1">
      <c r="C103" s="91" t="s">
        <v>50</v>
      </c>
      <c r="D103" s="91"/>
      <c r="E103" s="91"/>
      <c r="F103" s="91"/>
      <c r="G103" s="91"/>
      <c r="H103" s="91"/>
      <c r="I103" s="91"/>
      <c r="J103" s="91"/>
      <c r="K103" s="91"/>
      <c r="L103" s="91"/>
      <c r="M103" s="91"/>
      <c r="N103" s="91"/>
      <c r="O103" s="91"/>
    </row>
    <row r="104" spans="3:15">
      <c r="C104" s="91"/>
      <c r="D104" s="91"/>
      <c r="E104" s="91"/>
      <c r="F104" s="91"/>
      <c r="G104" s="91"/>
      <c r="H104" s="91"/>
      <c r="I104" s="91"/>
      <c r="J104" s="91"/>
      <c r="K104" s="91"/>
      <c r="L104" s="91"/>
      <c r="M104" s="91"/>
      <c r="N104" s="91"/>
      <c r="O104" s="91"/>
    </row>
    <row r="105" spans="3:15">
      <c r="C105" s="91"/>
      <c r="D105" s="91"/>
      <c r="E105" s="91"/>
      <c r="F105" s="91"/>
      <c r="G105" s="91"/>
      <c r="H105" s="91"/>
      <c r="I105" s="91"/>
      <c r="J105" s="91"/>
      <c r="K105" s="91"/>
      <c r="L105" s="91"/>
      <c r="M105" s="91"/>
      <c r="N105" s="91"/>
      <c r="O105" s="91"/>
    </row>
    <row r="106" spans="3:15">
      <c r="C106" s="92" t="s">
        <v>51</v>
      </c>
      <c r="D106" s="92"/>
      <c r="E106" s="92"/>
      <c r="F106" s="92"/>
      <c r="G106" s="92"/>
      <c r="H106" s="92"/>
      <c r="I106" s="92"/>
      <c r="J106" s="92"/>
      <c r="K106" s="92"/>
      <c r="L106" s="92"/>
      <c r="M106" s="92"/>
      <c r="N106" s="92"/>
      <c r="O106" s="92"/>
    </row>
    <row r="107" spans="3:15">
      <c r="C107" s="92"/>
      <c r="D107" s="92"/>
      <c r="E107" s="92"/>
      <c r="F107" s="92"/>
      <c r="G107" s="92"/>
      <c r="H107" s="92"/>
      <c r="I107" s="92"/>
      <c r="J107" s="92"/>
      <c r="K107" s="92"/>
      <c r="L107" s="92"/>
      <c r="M107" s="92"/>
      <c r="N107" s="92"/>
      <c r="O107" s="92"/>
    </row>
    <row r="108" spans="3:15">
      <c r="C108" s="92"/>
      <c r="D108" s="92"/>
      <c r="E108" s="92"/>
      <c r="F108" s="92"/>
      <c r="G108" s="92"/>
      <c r="H108" s="92"/>
      <c r="I108" s="92"/>
      <c r="J108" s="92"/>
      <c r="K108" s="92"/>
      <c r="L108" s="92"/>
      <c r="M108" s="92"/>
      <c r="N108" s="92"/>
      <c r="O108" s="92"/>
    </row>
    <row r="109" spans="3:15" ht="15" customHeight="1">
      <c r="C109" s="93" t="s">
        <v>52</v>
      </c>
      <c r="D109" s="93"/>
      <c r="E109" s="93"/>
      <c r="F109" s="93"/>
      <c r="G109" s="93"/>
      <c r="H109" s="93"/>
      <c r="I109" s="93"/>
      <c r="J109" s="93"/>
      <c r="K109" s="93"/>
      <c r="L109" s="93"/>
      <c r="M109" s="93"/>
      <c r="N109" s="93"/>
      <c r="O109" s="93"/>
    </row>
    <row r="110" spans="3:15">
      <c r="C110" s="93"/>
      <c r="D110" s="93"/>
      <c r="E110" s="93"/>
      <c r="F110" s="93"/>
      <c r="G110" s="93"/>
      <c r="H110" s="93"/>
      <c r="I110" s="93"/>
      <c r="J110" s="93"/>
      <c r="K110" s="93"/>
      <c r="L110" s="93"/>
      <c r="M110" s="93"/>
      <c r="N110" s="93"/>
      <c r="O110" s="93"/>
    </row>
    <row r="111" spans="3:15">
      <c r="C111" s="93"/>
      <c r="D111" s="93"/>
      <c r="E111" s="93"/>
      <c r="F111" s="93"/>
      <c r="G111" s="93"/>
      <c r="H111" s="93"/>
      <c r="I111" s="93"/>
      <c r="J111" s="93"/>
      <c r="K111" s="93"/>
      <c r="L111" s="93"/>
      <c r="M111" s="93"/>
      <c r="N111" s="93"/>
      <c r="O111" s="93"/>
    </row>
    <row r="112" spans="3:15">
      <c r="C112" s="93"/>
      <c r="D112" s="93"/>
      <c r="E112" s="93"/>
      <c r="F112" s="93"/>
      <c r="G112" s="93"/>
      <c r="H112" s="93"/>
      <c r="I112" s="93"/>
      <c r="J112" s="93"/>
      <c r="K112" s="93"/>
      <c r="L112" s="93"/>
      <c r="M112" s="93"/>
      <c r="N112" s="93"/>
      <c r="O112" s="93"/>
    </row>
    <row r="113" spans="3:15">
      <c r="C113" s="123" t="s">
        <v>53</v>
      </c>
      <c r="D113" s="123"/>
      <c r="E113" s="123"/>
      <c r="F113" s="123"/>
      <c r="G113" s="123"/>
      <c r="H113" s="123"/>
      <c r="I113" s="123"/>
      <c r="J113" s="123"/>
      <c r="K113" s="123"/>
      <c r="L113" s="123"/>
      <c r="M113" s="123"/>
      <c r="N113" s="123"/>
      <c r="O113" s="123"/>
    </row>
    <row r="114" spans="3:15">
      <c r="C114" s="123"/>
      <c r="D114" s="123"/>
      <c r="E114" s="123"/>
      <c r="F114" s="123"/>
      <c r="G114" s="123"/>
      <c r="H114" s="123"/>
      <c r="I114" s="123"/>
      <c r="J114" s="123"/>
      <c r="K114" s="123"/>
      <c r="L114" s="123"/>
      <c r="M114" s="123"/>
      <c r="N114" s="123"/>
      <c r="O114" s="123"/>
    </row>
    <row r="115" spans="3:15">
      <c r="C115" s="123"/>
      <c r="D115" s="123"/>
      <c r="E115" s="123"/>
      <c r="F115" s="123"/>
      <c r="G115" s="123"/>
      <c r="H115" s="123"/>
      <c r="I115" s="123"/>
      <c r="J115" s="123"/>
      <c r="K115" s="123"/>
      <c r="L115" s="123"/>
      <c r="M115" s="123"/>
      <c r="N115" s="123"/>
      <c r="O115" s="123"/>
    </row>
    <row r="116" spans="3:15">
      <c r="C116" s="123"/>
      <c r="D116" s="123"/>
      <c r="E116" s="123"/>
      <c r="F116" s="123"/>
      <c r="G116" s="123"/>
      <c r="H116" s="123"/>
      <c r="I116" s="123"/>
      <c r="J116" s="123"/>
      <c r="K116" s="123"/>
      <c r="L116" s="123"/>
      <c r="M116" s="123"/>
      <c r="N116" s="123"/>
      <c r="O116" s="123"/>
    </row>
    <row r="117" spans="3:15" ht="15" customHeight="1">
      <c r="C117" s="124" t="s">
        <v>54</v>
      </c>
      <c r="D117" s="124"/>
      <c r="E117" s="124"/>
      <c r="F117" s="124"/>
      <c r="G117" s="124"/>
      <c r="H117" s="124"/>
      <c r="I117" s="124"/>
      <c r="J117" s="124"/>
      <c r="K117" s="124"/>
      <c r="L117" s="124"/>
      <c r="M117" s="124"/>
      <c r="N117" s="124"/>
      <c r="O117" s="124"/>
    </row>
    <row r="118" spans="3:15">
      <c r="C118" s="124"/>
      <c r="D118" s="124"/>
      <c r="E118" s="124"/>
      <c r="F118" s="124"/>
      <c r="G118" s="124"/>
      <c r="H118" s="124"/>
      <c r="I118" s="124"/>
      <c r="J118" s="124"/>
      <c r="K118" s="124"/>
      <c r="L118" s="124"/>
      <c r="M118" s="124"/>
      <c r="N118" s="124"/>
      <c r="O118" s="124"/>
    </row>
    <row r="119" spans="3:15">
      <c r="C119" s="124"/>
      <c r="D119" s="124"/>
      <c r="E119" s="124"/>
      <c r="F119" s="124"/>
      <c r="G119" s="124"/>
      <c r="H119" s="124"/>
      <c r="I119" s="124"/>
      <c r="J119" s="124"/>
      <c r="K119" s="124"/>
      <c r="L119" s="124"/>
      <c r="M119" s="124"/>
      <c r="N119" s="124"/>
      <c r="O119" s="124"/>
    </row>
    <row r="120" spans="3:15">
      <c r="C120" s="124"/>
      <c r="D120" s="124"/>
      <c r="E120" s="124"/>
      <c r="F120" s="124"/>
      <c r="G120" s="124"/>
      <c r="H120" s="124"/>
      <c r="I120" s="124"/>
      <c r="J120" s="124"/>
      <c r="K120" s="124"/>
      <c r="L120" s="124"/>
      <c r="M120" s="124"/>
      <c r="N120" s="124"/>
      <c r="O120" s="124"/>
    </row>
    <row r="122" spans="3:15" ht="15" customHeight="1">
      <c r="C122" s="86" t="s">
        <v>55</v>
      </c>
      <c r="D122" s="86"/>
      <c r="E122" s="86"/>
      <c r="F122" s="86"/>
      <c r="G122" s="86"/>
      <c r="H122" s="86"/>
      <c r="I122" s="86"/>
      <c r="J122" s="86"/>
      <c r="K122" s="86"/>
      <c r="L122" s="86"/>
      <c r="M122" s="86"/>
      <c r="N122" s="86"/>
      <c r="O122" s="86"/>
    </row>
    <row r="123" spans="3:15">
      <c r="C123" s="86"/>
      <c r="D123" s="86"/>
      <c r="E123" s="86"/>
      <c r="F123" s="86"/>
      <c r="G123" s="86"/>
      <c r="H123" s="86"/>
      <c r="I123" s="86"/>
      <c r="J123" s="86"/>
      <c r="K123" s="86"/>
      <c r="L123" s="86"/>
      <c r="M123" s="86"/>
      <c r="N123" s="86"/>
      <c r="O123" s="86"/>
    </row>
  </sheetData>
  <sheetProtection formatCells="0"/>
  <mergeCells count="201">
    <mergeCell ref="E72:G72"/>
    <mergeCell ref="K72:N72"/>
    <mergeCell ref="E5:G5"/>
    <mergeCell ref="E38:G38"/>
    <mergeCell ref="C1:H2"/>
    <mergeCell ref="I2:J2"/>
    <mergeCell ref="I1:J1"/>
    <mergeCell ref="K2:N2"/>
    <mergeCell ref="K1:N1"/>
    <mergeCell ref="C41:C44"/>
    <mergeCell ref="C71:O71"/>
    <mergeCell ref="C65:O66"/>
    <mergeCell ref="C4:O4"/>
    <mergeCell ref="C12:C18"/>
    <mergeCell ref="E12:E16"/>
    <mergeCell ref="G12:M31"/>
    <mergeCell ref="N12:N15"/>
    <mergeCell ref="O13:O15"/>
    <mergeCell ref="D16:D18"/>
    <mergeCell ref="N16:N21"/>
    <mergeCell ref="E17:E21"/>
    <mergeCell ref="O18:O31"/>
    <mergeCell ref="C20:C31"/>
    <mergeCell ref="D21:D31"/>
    <mergeCell ref="P1:P2"/>
    <mergeCell ref="Q1:R1"/>
    <mergeCell ref="Q2:R2"/>
    <mergeCell ref="S1:T1"/>
    <mergeCell ref="C40:G40"/>
    <mergeCell ref="F24:F25"/>
    <mergeCell ref="N24:N27"/>
    <mergeCell ref="F26:F27"/>
    <mergeCell ref="C32:O33"/>
    <mergeCell ref="E6:G6"/>
    <mergeCell ref="H6:J6"/>
    <mergeCell ref="K6:L6"/>
    <mergeCell ref="F20:F21"/>
    <mergeCell ref="F22:F23"/>
    <mergeCell ref="N8:N11"/>
    <mergeCell ref="F10:F11"/>
    <mergeCell ref="F12:F13"/>
    <mergeCell ref="F14:F15"/>
    <mergeCell ref="F16:F17"/>
    <mergeCell ref="C7:F7"/>
    <mergeCell ref="F8:F9"/>
    <mergeCell ref="F18:F19"/>
    <mergeCell ref="I7:J7"/>
    <mergeCell ref="K7:L7"/>
    <mergeCell ref="AA6:AB9"/>
    <mergeCell ref="N61:N64"/>
    <mergeCell ref="F63:F64"/>
    <mergeCell ref="C45:C64"/>
    <mergeCell ref="D49:D64"/>
    <mergeCell ref="E45:E54"/>
    <mergeCell ref="E55:E64"/>
    <mergeCell ref="N45:N48"/>
    <mergeCell ref="F47:F48"/>
    <mergeCell ref="F49:F50"/>
    <mergeCell ref="N49:N54"/>
    <mergeCell ref="F51:F52"/>
    <mergeCell ref="F53:F54"/>
    <mergeCell ref="F55:F56"/>
    <mergeCell ref="N55:N56"/>
    <mergeCell ref="F57:F58"/>
    <mergeCell ref="N57:N60"/>
    <mergeCell ref="F59:F60"/>
    <mergeCell ref="F45:F46"/>
    <mergeCell ref="G45:M64"/>
    <mergeCell ref="F61:F62"/>
    <mergeCell ref="E39:G39"/>
    <mergeCell ref="H39:M39"/>
    <mergeCell ref="I40:L40"/>
    <mergeCell ref="Q13:Q14"/>
    <mergeCell ref="R13:R14"/>
    <mergeCell ref="S13:T14"/>
    <mergeCell ref="Q6:T7"/>
    <mergeCell ref="S9:T9"/>
    <mergeCell ref="Q10:Q11"/>
    <mergeCell ref="R10:R11"/>
    <mergeCell ref="S10:T11"/>
    <mergeCell ref="Z10:Z11"/>
    <mergeCell ref="W13:X13"/>
    <mergeCell ref="W14:X14"/>
    <mergeCell ref="W15:X15"/>
    <mergeCell ref="W16:X16"/>
    <mergeCell ref="W9:Y9"/>
    <mergeCell ref="V10:V11"/>
    <mergeCell ref="Y10:Y11"/>
    <mergeCell ref="W4:Y5"/>
    <mergeCell ref="W10:X11"/>
    <mergeCell ref="X8:Y8"/>
    <mergeCell ref="W6:Y6"/>
    <mergeCell ref="W7:Y7"/>
    <mergeCell ref="W12:X12"/>
    <mergeCell ref="W31:X31"/>
    <mergeCell ref="W32:X32"/>
    <mergeCell ref="W33:X33"/>
    <mergeCell ref="W22:X22"/>
    <mergeCell ref="W23:X23"/>
    <mergeCell ref="W24:X24"/>
    <mergeCell ref="W25:X25"/>
    <mergeCell ref="W26:X26"/>
    <mergeCell ref="W17:X17"/>
    <mergeCell ref="W18:X18"/>
    <mergeCell ref="W19:X19"/>
    <mergeCell ref="W20:X20"/>
    <mergeCell ref="W21:X21"/>
    <mergeCell ref="B5:B10"/>
    <mergeCell ref="W63:X63"/>
    <mergeCell ref="W64:X64"/>
    <mergeCell ref="W65:X65"/>
    <mergeCell ref="W66:X66"/>
    <mergeCell ref="W67:X67"/>
    <mergeCell ref="W58:X58"/>
    <mergeCell ref="W59:X59"/>
    <mergeCell ref="W60:X60"/>
    <mergeCell ref="W61:X61"/>
    <mergeCell ref="W62:X62"/>
    <mergeCell ref="W53:X53"/>
    <mergeCell ref="W54:X54"/>
    <mergeCell ref="W55:X55"/>
    <mergeCell ref="W56:X56"/>
    <mergeCell ref="W57:X57"/>
    <mergeCell ref="W27:X27"/>
    <mergeCell ref="W28:X28"/>
    <mergeCell ref="W29:X29"/>
    <mergeCell ref="W34:X34"/>
    <mergeCell ref="W30:X30"/>
    <mergeCell ref="C8:C11"/>
    <mergeCell ref="D8:D15"/>
    <mergeCell ref="E8:E11"/>
    <mergeCell ref="D88:D98"/>
    <mergeCell ref="F89:F90"/>
    <mergeCell ref="E73:G73"/>
    <mergeCell ref="H73:J73"/>
    <mergeCell ref="K73:L73"/>
    <mergeCell ref="C74:F74"/>
    <mergeCell ref="I74:J74"/>
    <mergeCell ref="K74:L74"/>
    <mergeCell ref="N89:N90"/>
    <mergeCell ref="E91:E93"/>
    <mergeCell ref="F91:F92"/>
    <mergeCell ref="N91:N94"/>
    <mergeCell ref="F93:F94"/>
    <mergeCell ref="E94:E98"/>
    <mergeCell ref="F95:F96"/>
    <mergeCell ref="N95:N98"/>
    <mergeCell ref="F97:F98"/>
    <mergeCell ref="F77:F78"/>
    <mergeCell ref="F75:F76"/>
    <mergeCell ref="N75:N78"/>
    <mergeCell ref="E75:E78"/>
    <mergeCell ref="D75:D82"/>
    <mergeCell ref="E27:E31"/>
    <mergeCell ref="F28:F29"/>
    <mergeCell ref="N28:N31"/>
    <mergeCell ref="F30:F31"/>
    <mergeCell ref="K5:N5"/>
    <mergeCell ref="C113:O116"/>
    <mergeCell ref="C117:O120"/>
    <mergeCell ref="C99:O100"/>
    <mergeCell ref="O85:O98"/>
    <mergeCell ref="O80:O82"/>
    <mergeCell ref="C75:C78"/>
    <mergeCell ref="C79:C85"/>
    <mergeCell ref="E79:E83"/>
    <mergeCell ref="F79:F80"/>
    <mergeCell ref="G79:M98"/>
    <mergeCell ref="N79:N82"/>
    <mergeCell ref="F81:F82"/>
    <mergeCell ref="D83:D85"/>
    <mergeCell ref="F83:F84"/>
    <mergeCell ref="N83:N88"/>
    <mergeCell ref="E84:E88"/>
    <mergeCell ref="F85:F86"/>
    <mergeCell ref="C87:C98"/>
    <mergeCell ref="F87:F88"/>
    <mergeCell ref="C122:O123"/>
    <mergeCell ref="Q28:T33"/>
    <mergeCell ref="V52:Z52"/>
    <mergeCell ref="Q17:Q21"/>
    <mergeCell ref="Q23:T26"/>
    <mergeCell ref="C102:O102"/>
    <mergeCell ref="C103:O105"/>
    <mergeCell ref="C106:O108"/>
    <mergeCell ref="C109:O112"/>
    <mergeCell ref="V36:Z40"/>
    <mergeCell ref="V41:Z42"/>
    <mergeCell ref="V43:Z45"/>
    <mergeCell ref="V46:Z48"/>
    <mergeCell ref="V49:Z51"/>
    <mergeCell ref="C37:O37"/>
    <mergeCell ref="E41:E44"/>
    <mergeCell ref="F41:F42"/>
    <mergeCell ref="F43:F44"/>
    <mergeCell ref="D41:D48"/>
    <mergeCell ref="N41:N44"/>
    <mergeCell ref="O41:O64"/>
    <mergeCell ref="K38:N38"/>
    <mergeCell ref="N22:N23"/>
    <mergeCell ref="E24:E26"/>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B1:U54"/>
  <sheetViews>
    <sheetView zoomScale="80" zoomScaleNormal="80" workbookViewId="0">
      <selection activeCell="Y2" sqref="Y2"/>
    </sheetView>
  </sheetViews>
  <sheetFormatPr baseColWidth="10" defaultRowHeight="15"/>
  <cols>
    <col min="2" max="4" width="3.85546875" customWidth="1"/>
    <col min="5" max="5" width="4.140625" customWidth="1"/>
    <col min="6" max="6" width="6.42578125" customWidth="1"/>
    <col min="7" max="8" width="2.85546875" customWidth="1"/>
    <col min="9" max="9" width="5.7109375" customWidth="1"/>
    <col min="10" max="10" width="5.42578125" customWidth="1"/>
    <col min="11" max="11" width="3.85546875" customWidth="1"/>
    <col min="12" max="12" width="3.7109375" customWidth="1"/>
    <col min="13" max="13" width="11.28515625" customWidth="1"/>
    <col min="14" max="15" width="3.85546875" customWidth="1"/>
    <col min="16" max="16" width="19.5703125" customWidth="1"/>
    <col min="17" max="17" width="19" customWidth="1"/>
    <col min="18" max="18" width="11.85546875" customWidth="1"/>
    <col min="19" max="19" width="9" customWidth="1"/>
    <col min="20" max="20" width="14.140625" customWidth="1"/>
    <col min="21" max="21" width="6.5703125" customWidth="1"/>
  </cols>
  <sheetData>
    <row r="1" spans="2:21" ht="21" customHeight="1" thickBot="1"/>
    <row r="2" spans="2:21" ht="41.25" customHeight="1" thickBot="1">
      <c r="B2" s="283" t="s">
        <v>32</v>
      </c>
      <c r="C2" s="284"/>
      <c r="D2" s="284"/>
      <c r="E2" s="284"/>
      <c r="F2" s="284"/>
      <c r="G2" s="284"/>
      <c r="H2" s="284"/>
      <c r="I2" s="284"/>
      <c r="J2" s="284"/>
      <c r="K2" s="284"/>
      <c r="L2" s="284"/>
      <c r="M2" s="284"/>
      <c r="N2" s="284"/>
      <c r="O2" s="285"/>
      <c r="Q2" s="348" t="s">
        <v>91</v>
      </c>
      <c r="R2" s="349"/>
      <c r="S2" s="349"/>
      <c r="T2" s="349"/>
      <c r="U2" s="349"/>
    </row>
    <row r="3" spans="2:21" ht="24" customHeight="1">
      <c r="B3" s="57" t="s">
        <v>64</v>
      </c>
      <c r="C3" s="62"/>
      <c r="D3" s="290">
        <v>0.61803398874989002</v>
      </c>
      <c r="E3" s="290"/>
      <c r="F3" s="290"/>
      <c r="G3" s="56" t="s">
        <v>0</v>
      </c>
      <c r="H3" s="56"/>
      <c r="I3" s="56" t="s">
        <v>67</v>
      </c>
      <c r="J3" s="291">
        <v>1.61803398874989</v>
      </c>
      <c r="K3" s="291"/>
      <c r="L3" s="291"/>
      <c r="M3" s="291"/>
      <c r="N3" s="60"/>
      <c r="O3" s="61"/>
      <c r="Q3" s="296" t="s">
        <v>94</v>
      </c>
      <c r="R3" s="296"/>
      <c r="S3" s="296"/>
      <c r="T3" s="296"/>
      <c r="U3" s="296"/>
    </row>
    <row r="4" spans="2:21" ht="23.25" customHeight="1">
      <c r="B4" s="6"/>
      <c r="C4" s="2"/>
      <c r="D4" s="158" t="s">
        <v>3</v>
      </c>
      <c r="E4" s="158"/>
      <c r="F4" s="158"/>
      <c r="G4" s="292" t="s">
        <v>76</v>
      </c>
      <c r="H4" s="293"/>
      <c r="I4" s="293"/>
      <c r="J4" s="293"/>
      <c r="K4" s="294">
        <f>6*E11</f>
        <v>1.1999999999999871</v>
      </c>
      <c r="L4" s="294"/>
      <c r="M4" s="295"/>
      <c r="N4" s="2"/>
      <c r="O4" s="38"/>
      <c r="Q4" s="296"/>
      <c r="R4" s="296"/>
      <c r="S4" s="296"/>
      <c r="T4" s="296"/>
      <c r="U4" s="296"/>
    </row>
    <row r="5" spans="2:21" ht="24" customHeight="1">
      <c r="B5" s="263">
        <v>1.61803398874989</v>
      </c>
      <c r="C5" s="264"/>
      <c r="D5" s="264"/>
      <c r="E5" s="264"/>
      <c r="F5" s="5" t="s">
        <v>1</v>
      </c>
      <c r="G5" s="78"/>
      <c r="H5" s="58"/>
      <c r="I5" s="58"/>
      <c r="J5" s="79" t="s">
        <v>71</v>
      </c>
      <c r="K5" s="282">
        <f>3*E11</f>
        <v>0.59999999999999354</v>
      </c>
      <c r="L5" s="282"/>
      <c r="M5" s="59"/>
      <c r="N5" s="3"/>
      <c r="O5" s="38"/>
      <c r="Q5" s="296"/>
      <c r="R5" s="296"/>
      <c r="S5" s="296"/>
      <c r="T5" s="296"/>
      <c r="U5" s="296"/>
    </row>
    <row r="6" spans="2:21" ht="30.95" customHeight="1">
      <c r="B6" s="297" t="s">
        <v>85</v>
      </c>
      <c r="C6" s="297">
        <f>D6</f>
        <v>0.99999999999998923</v>
      </c>
      <c r="D6" s="309">
        <f>B5*D3</f>
        <v>0.99999999999998923</v>
      </c>
      <c r="E6" s="64">
        <f>E11</f>
        <v>0.19999999999999785</v>
      </c>
      <c r="F6" s="28"/>
      <c r="G6" s="28"/>
      <c r="H6" s="28"/>
      <c r="I6" s="28"/>
      <c r="J6" s="28"/>
      <c r="K6" s="28"/>
      <c r="L6" s="28"/>
      <c r="M6" s="28"/>
      <c r="N6" s="302">
        <f>D16</f>
        <v>0.99999999999998923</v>
      </c>
      <c r="O6" s="133">
        <f>15*E11</f>
        <v>2.9999999999999676</v>
      </c>
      <c r="Q6" s="296"/>
      <c r="R6" s="296"/>
      <c r="S6" s="296"/>
      <c r="T6" s="296"/>
      <c r="U6" s="296"/>
    </row>
    <row r="7" spans="2:21" ht="30.95" customHeight="1">
      <c r="B7" s="298"/>
      <c r="C7" s="298"/>
      <c r="D7" s="310"/>
      <c r="E7" s="63">
        <f>E11</f>
        <v>0.19999999999999785</v>
      </c>
      <c r="F7" s="28"/>
      <c r="G7" s="28"/>
      <c r="H7" s="28"/>
      <c r="I7" s="28"/>
      <c r="J7" s="28"/>
      <c r="K7" s="28"/>
      <c r="L7" s="28"/>
      <c r="M7" s="28"/>
      <c r="N7" s="302"/>
      <c r="O7" s="133"/>
      <c r="Q7" s="296"/>
      <c r="R7" s="296"/>
      <c r="S7" s="296"/>
      <c r="T7" s="296"/>
      <c r="U7" s="296"/>
    </row>
    <row r="8" spans="2:21" ht="27.75" customHeight="1">
      <c r="B8" s="298"/>
      <c r="C8" s="298"/>
      <c r="D8" s="305" t="s">
        <v>86</v>
      </c>
      <c r="E8" s="64">
        <f>E11</f>
        <v>0.19999999999999785</v>
      </c>
      <c r="F8" s="28"/>
      <c r="G8" s="28"/>
      <c r="H8" s="28"/>
      <c r="I8" s="28"/>
      <c r="J8" s="28"/>
      <c r="K8" s="28"/>
      <c r="L8" s="28"/>
      <c r="M8" s="28"/>
      <c r="N8" s="302"/>
      <c r="O8" s="133"/>
      <c r="Q8" s="296"/>
      <c r="R8" s="296"/>
      <c r="S8" s="296"/>
      <c r="T8" s="296"/>
      <c r="U8" s="296"/>
    </row>
    <row r="9" spans="2:21" ht="32.25" customHeight="1">
      <c r="B9" s="298"/>
      <c r="C9" s="298"/>
      <c r="D9" s="305"/>
      <c r="E9" s="63">
        <f>E11</f>
        <v>0.19999999999999785</v>
      </c>
      <c r="F9" s="84"/>
      <c r="G9" s="84"/>
      <c r="H9" s="84"/>
      <c r="I9" s="84"/>
      <c r="J9" s="84"/>
      <c r="K9" s="84"/>
      <c r="L9" s="84"/>
      <c r="M9" s="84"/>
      <c r="N9" s="302"/>
      <c r="O9" s="133"/>
      <c r="Q9" s="296"/>
      <c r="R9" s="296"/>
      <c r="S9" s="296"/>
      <c r="T9" s="296"/>
      <c r="U9" s="296"/>
    </row>
    <row r="10" spans="2:21" ht="30" customHeight="1">
      <c r="B10" s="299"/>
      <c r="C10" s="299"/>
      <c r="D10" s="306"/>
      <c r="E10" s="64">
        <f>E11</f>
        <v>0.19999999999999785</v>
      </c>
      <c r="F10" s="30"/>
      <c r="G10" s="30"/>
      <c r="H10" s="30"/>
      <c r="I10" s="30"/>
      <c r="J10" s="30"/>
      <c r="K10" s="30"/>
      <c r="L10" s="30"/>
      <c r="M10" s="30"/>
      <c r="N10" s="302"/>
      <c r="O10" s="331" t="s">
        <v>90</v>
      </c>
      <c r="Q10" s="296"/>
      <c r="R10" s="296"/>
      <c r="S10" s="296"/>
      <c r="T10" s="296"/>
      <c r="U10" s="296"/>
    </row>
    <row r="11" spans="2:21" ht="31.5" customHeight="1">
      <c r="B11" s="311">
        <f>2*(C11*D3)</f>
        <v>1.9999999999999785</v>
      </c>
      <c r="C11" s="147">
        <f>B5</f>
        <v>1.61803398874989</v>
      </c>
      <c r="D11" s="307">
        <f>B5*D3</f>
        <v>0.99999999999998923</v>
      </c>
      <c r="E11" s="77">
        <f>D11/5</f>
        <v>0.19999999999999785</v>
      </c>
      <c r="F11" s="30"/>
      <c r="G11" s="30"/>
      <c r="H11" s="30"/>
      <c r="I11" s="30"/>
      <c r="J11" s="30"/>
      <c r="K11" s="30"/>
      <c r="L11" s="30"/>
      <c r="M11" s="30"/>
      <c r="N11" s="260">
        <f>N17</f>
        <v>0.39999999999999569</v>
      </c>
      <c r="O11" s="331"/>
      <c r="Q11" s="296"/>
      <c r="R11" s="296"/>
      <c r="S11" s="296"/>
      <c r="T11" s="296"/>
      <c r="U11" s="296"/>
    </row>
    <row r="12" spans="2:21" ht="30" customHeight="1">
      <c r="B12" s="312"/>
      <c r="C12" s="148"/>
      <c r="D12" s="308"/>
      <c r="E12" s="76">
        <f>E11</f>
        <v>0.19999999999999785</v>
      </c>
      <c r="F12" s="30"/>
      <c r="G12" s="30"/>
      <c r="H12" s="30"/>
      <c r="I12" s="30"/>
      <c r="J12" s="30"/>
      <c r="K12" s="30"/>
      <c r="L12" s="30"/>
      <c r="M12" s="30"/>
      <c r="N12" s="262"/>
      <c r="O12" s="331"/>
      <c r="Q12" s="296"/>
      <c r="R12" s="296"/>
      <c r="S12" s="296"/>
      <c r="T12" s="296"/>
      <c r="U12" s="296"/>
    </row>
    <row r="13" spans="2:21" ht="33" customHeight="1">
      <c r="B13" s="312"/>
      <c r="C13" s="148"/>
      <c r="D13" s="303" t="s">
        <v>66</v>
      </c>
      <c r="E13" s="63">
        <f>E11</f>
        <v>0.19999999999999785</v>
      </c>
      <c r="F13" s="30"/>
      <c r="G13" s="30"/>
      <c r="H13" s="30"/>
      <c r="I13" s="30"/>
      <c r="J13" s="30"/>
      <c r="K13" s="30"/>
      <c r="L13" s="30"/>
      <c r="M13" s="30"/>
      <c r="N13" s="260">
        <f>N19</f>
        <v>0.39999999999999569</v>
      </c>
      <c r="O13" s="331"/>
      <c r="Q13" s="296"/>
      <c r="R13" s="296"/>
      <c r="S13" s="296"/>
      <c r="T13" s="296"/>
      <c r="U13" s="296"/>
    </row>
    <row r="14" spans="2:21" ht="29.25" customHeight="1">
      <c r="B14" s="85" t="s">
        <v>2</v>
      </c>
      <c r="C14" s="148"/>
      <c r="D14" s="303"/>
      <c r="E14" s="76">
        <f>E11</f>
        <v>0.19999999999999785</v>
      </c>
      <c r="F14" s="30"/>
      <c r="G14" s="30"/>
      <c r="H14" s="30"/>
      <c r="I14" s="30"/>
      <c r="J14" s="30"/>
      <c r="K14" s="30"/>
      <c r="L14" s="30"/>
      <c r="M14" s="30"/>
      <c r="N14" s="262"/>
      <c r="O14" s="331"/>
      <c r="Q14" s="296"/>
      <c r="R14" s="296"/>
      <c r="S14" s="296"/>
      <c r="T14" s="296"/>
      <c r="U14" s="296"/>
    </row>
    <row r="15" spans="2:21" ht="30.75" customHeight="1">
      <c r="B15" s="300" t="s">
        <v>68</v>
      </c>
      <c r="C15" s="10" t="s">
        <v>2</v>
      </c>
      <c r="D15" s="304"/>
      <c r="E15" s="63">
        <f>E14</f>
        <v>0.19999999999999785</v>
      </c>
      <c r="F15" s="30"/>
      <c r="G15" s="30"/>
      <c r="H15" s="30"/>
      <c r="I15" s="30"/>
      <c r="J15" s="30"/>
      <c r="K15" s="30"/>
      <c r="L15" s="30"/>
      <c r="M15" s="30"/>
      <c r="N15" s="260">
        <f>N19</f>
        <v>0.39999999999999569</v>
      </c>
      <c r="O15" s="331"/>
      <c r="Q15" s="296"/>
      <c r="R15" s="296"/>
      <c r="S15" s="296"/>
      <c r="T15" s="296"/>
      <c r="U15" s="296"/>
    </row>
    <row r="16" spans="2:21" ht="31.5" customHeight="1">
      <c r="B16" s="300"/>
      <c r="C16" s="313" t="s">
        <v>18</v>
      </c>
      <c r="D16" s="319">
        <f>B5*D3</f>
        <v>0.99999999999998923</v>
      </c>
      <c r="E16" s="76">
        <f>E11</f>
        <v>0.19999999999999785</v>
      </c>
      <c r="F16" s="30"/>
      <c r="G16" s="30"/>
      <c r="H16" s="30"/>
      <c r="I16" s="30"/>
      <c r="J16" s="30"/>
      <c r="K16" s="30"/>
      <c r="L16" s="30"/>
      <c r="M16" s="30"/>
      <c r="N16" s="262"/>
      <c r="O16" s="331"/>
      <c r="Q16" s="296"/>
      <c r="R16" s="296"/>
      <c r="S16" s="296"/>
      <c r="T16" s="296"/>
      <c r="U16" s="296"/>
    </row>
    <row r="17" spans="2:21" ht="33" customHeight="1">
      <c r="B17" s="300"/>
      <c r="C17" s="313"/>
      <c r="D17" s="320"/>
      <c r="E17" s="63">
        <f>E16</f>
        <v>0.19999999999999785</v>
      </c>
      <c r="F17" s="30"/>
      <c r="G17" s="30"/>
      <c r="H17" s="30"/>
      <c r="I17" s="30"/>
      <c r="J17" s="30"/>
      <c r="K17" s="30"/>
      <c r="L17" s="30"/>
      <c r="M17" s="30"/>
      <c r="N17" s="260">
        <f>N19</f>
        <v>0.39999999999999569</v>
      </c>
      <c r="O17" s="331"/>
      <c r="Q17" s="296"/>
      <c r="R17" s="296"/>
      <c r="S17" s="296"/>
      <c r="T17" s="296"/>
      <c r="U17" s="296"/>
    </row>
    <row r="18" spans="2:21" ht="30.75" customHeight="1">
      <c r="B18" s="300"/>
      <c r="C18" s="313"/>
      <c r="D18" s="317" t="s">
        <v>66</v>
      </c>
      <c r="E18" s="76">
        <f>E11</f>
        <v>0.19999999999999785</v>
      </c>
      <c r="F18" s="30"/>
      <c r="G18" s="30"/>
      <c r="H18" s="30"/>
      <c r="I18" s="30"/>
      <c r="J18" s="30"/>
      <c r="K18" s="30"/>
      <c r="L18" s="30"/>
      <c r="M18" s="30"/>
      <c r="N18" s="262"/>
      <c r="O18" s="331"/>
    </row>
    <row r="19" spans="2:21" ht="30.95" customHeight="1">
      <c r="B19" s="300"/>
      <c r="C19" s="313"/>
      <c r="D19" s="317"/>
      <c r="E19" s="63">
        <f>E11</f>
        <v>0.19999999999999785</v>
      </c>
      <c r="F19" s="30"/>
      <c r="G19" s="30"/>
      <c r="H19" s="30"/>
      <c r="I19" s="30"/>
      <c r="J19" s="30"/>
      <c r="K19" s="30"/>
      <c r="L19" s="30"/>
      <c r="M19" s="30"/>
      <c r="N19" s="260">
        <f>E20*2</f>
        <v>0.39999999999999569</v>
      </c>
      <c r="O19" s="331"/>
    </row>
    <row r="20" spans="2:21" ht="30.95" customHeight="1">
      <c r="B20" s="301"/>
      <c r="C20" s="314"/>
      <c r="D20" s="318"/>
      <c r="E20" s="76">
        <f>E19</f>
        <v>0.19999999999999785</v>
      </c>
      <c r="F20" s="30"/>
      <c r="G20" s="30"/>
      <c r="H20" s="30"/>
      <c r="I20" s="30"/>
      <c r="J20" s="30"/>
      <c r="K20" s="30"/>
      <c r="L20" s="30"/>
      <c r="M20" s="30"/>
      <c r="N20" s="262"/>
      <c r="O20" s="332"/>
      <c r="R20" s="329" t="s">
        <v>93</v>
      </c>
      <c r="S20" s="330"/>
    </row>
    <row r="21" spans="2:21" ht="30" customHeight="1">
      <c r="B21" s="68"/>
      <c r="C21" s="69"/>
      <c r="D21" s="69"/>
      <c r="E21" s="69"/>
      <c r="F21" s="30"/>
      <c r="G21" s="30"/>
      <c r="H21" s="30"/>
      <c r="I21" s="30"/>
      <c r="J21" s="30"/>
      <c r="K21" s="30"/>
      <c r="L21" s="30"/>
      <c r="M21" s="30"/>
      <c r="N21" s="69"/>
      <c r="O21" s="74"/>
      <c r="R21" s="330"/>
      <c r="S21" s="330"/>
      <c r="T21" s="49"/>
      <c r="U21" s="49"/>
    </row>
    <row r="22" spans="2:21" ht="30.95" customHeight="1" thickBot="1">
      <c r="B22" s="65"/>
      <c r="C22" s="66"/>
      <c r="D22" s="66"/>
      <c r="E22" s="66"/>
      <c r="F22" s="66"/>
      <c r="G22" s="66"/>
      <c r="H22" s="66"/>
      <c r="I22" s="66"/>
      <c r="J22" s="66"/>
      <c r="K22" s="66"/>
      <c r="L22" s="66"/>
      <c r="M22" s="66"/>
      <c r="N22" s="66"/>
      <c r="O22" s="67"/>
      <c r="R22" s="321" t="s">
        <v>92</v>
      </c>
      <c r="S22" s="321"/>
      <c r="T22" s="49"/>
      <c r="U22" s="49"/>
    </row>
    <row r="23" spans="2:21">
      <c r="B23" s="71"/>
      <c r="C23" s="73"/>
      <c r="D23" s="81"/>
      <c r="E23" s="72"/>
      <c r="F23" s="75"/>
      <c r="G23" s="75"/>
      <c r="H23" s="75"/>
      <c r="I23" s="75"/>
      <c r="J23" s="75"/>
      <c r="K23" s="75"/>
      <c r="L23" s="75"/>
      <c r="M23" s="75"/>
      <c r="N23" s="71"/>
      <c r="O23" s="71"/>
      <c r="R23" s="321"/>
      <c r="S23" s="321"/>
      <c r="T23" s="49"/>
      <c r="U23" s="49"/>
    </row>
    <row r="24" spans="2:21" ht="15" customHeight="1">
      <c r="B24" s="71"/>
      <c r="C24" s="73"/>
      <c r="D24" s="70"/>
      <c r="E24" s="4"/>
      <c r="F24" s="75"/>
      <c r="G24" s="75"/>
      <c r="H24" s="75"/>
      <c r="I24" s="75"/>
      <c r="J24" s="75"/>
      <c r="K24" s="75"/>
      <c r="L24" s="75"/>
      <c r="M24" s="75"/>
      <c r="N24" s="28"/>
      <c r="O24" s="71"/>
      <c r="T24" s="49"/>
      <c r="U24" s="49"/>
    </row>
    <row r="25" spans="2:21">
      <c r="B25" s="71"/>
      <c r="C25" s="73"/>
      <c r="D25" s="70"/>
      <c r="E25" s="72"/>
      <c r="F25" s="75"/>
      <c r="G25" s="75"/>
      <c r="H25" s="75"/>
      <c r="I25" s="75"/>
      <c r="J25" s="75"/>
      <c r="K25" s="75"/>
      <c r="L25" s="75"/>
      <c r="M25" s="75"/>
      <c r="N25" s="71"/>
      <c r="O25" s="71"/>
      <c r="T25" s="49"/>
      <c r="U25" s="49"/>
    </row>
    <row r="26" spans="2:21" ht="15" customHeight="1" thickBot="1">
      <c r="B26" s="71"/>
      <c r="C26" s="73"/>
      <c r="D26" s="70"/>
      <c r="E26" s="4"/>
      <c r="F26" s="75"/>
      <c r="G26" s="75"/>
      <c r="H26" s="75"/>
      <c r="I26" s="75"/>
      <c r="J26" s="75"/>
      <c r="K26" s="75"/>
      <c r="L26" s="75"/>
      <c r="M26" s="75"/>
      <c r="N26" s="71"/>
      <c r="O26" s="71"/>
      <c r="T26" s="49"/>
      <c r="U26" s="49"/>
    </row>
    <row r="27" spans="2:21" ht="30.95" customHeight="1" thickBot="1">
      <c r="B27" s="283" t="s">
        <v>32</v>
      </c>
      <c r="C27" s="284"/>
      <c r="D27" s="284"/>
      <c r="E27" s="284"/>
      <c r="F27" s="284"/>
      <c r="G27" s="284"/>
      <c r="H27" s="284"/>
      <c r="I27" s="284"/>
      <c r="J27" s="284"/>
      <c r="K27" s="284"/>
      <c r="L27" s="284"/>
      <c r="M27" s="284"/>
      <c r="N27" s="284"/>
      <c r="O27" s="285"/>
      <c r="Q27" s="278" t="s">
        <v>75</v>
      </c>
      <c r="R27" s="279"/>
      <c r="S27" s="279"/>
      <c r="T27" s="279"/>
      <c r="U27" s="286"/>
    </row>
    <row r="28" spans="2:21" ht="23.25" customHeight="1" thickBot="1">
      <c r="B28" s="57" t="s">
        <v>64</v>
      </c>
      <c r="C28" s="62"/>
      <c r="D28" s="290">
        <v>0.61803398874989002</v>
      </c>
      <c r="E28" s="290"/>
      <c r="F28" s="290"/>
      <c r="G28" s="56" t="s">
        <v>0</v>
      </c>
      <c r="H28" s="56"/>
      <c r="I28" s="56" t="s">
        <v>67</v>
      </c>
      <c r="J28" s="291">
        <v>1.61803398874989</v>
      </c>
      <c r="K28" s="291"/>
      <c r="L28" s="291"/>
      <c r="M28" s="291"/>
      <c r="N28" s="60"/>
      <c r="O28" s="61"/>
      <c r="Q28" s="287"/>
      <c r="R28" s="288"/>
      <c r="S28" s="288"/>
      <c r="T28" s="288"/>
      <c r="U28" s="289"/>
    </row>
    <row r="29" spans="2:21" ht="23.25" customHeight="1" thickBot="1">
      <c r="B29" s="6"/>
      <c r="C29" s="2"/>
      <c r="D29" s="158" t="s">
        <v>3</v>
      </c>
      <c r="E29" s="158"/>
      <c r="F29" s="158"/>
      <c r="G29" s="292" t="s">
        <v>76</v>
      </c>
      <c r="H29" s="293"/>
      <c r="I29" s="293"/>
      <c r="J29" s="293"/>
      <c r="K29" s="294">
        <f>6*E36</f>
        <v>1.1999999999999871</v>
      </c>
      <c r="L29" s="294"/>
      <c r="M29" s="295"/>
      <c r="N29" s="2"/>
      <c r="O29" s="38"/>
      <c r="Q29" s="315" t="s">
        <v>72</v>
      </c>
      <c r="R29" s="316"/>
      <c r="S29" s="80">
        <f>20*(K5*K5*K5)</f>
        <v>4.3199999999998608</v>
      </c>
      <c r="T29" s="340" t="s">
        <v>73</v>
      </c>
      <c r="U29" s="341"/>
    </row>
    <row r="30" spans="2:21" ht="21" customHeight="1" thickBot="1">
      <c r="B30" s="263">
        <v>1.61803398874989</v>
      </c>
      <c r="C30" s="264"/>
      <c r="D30" s="264"/>
      <c r="E30" s="264"/>
      <c r="F30" s="5" t="s">
        <v>1</v>
      </c>
      <c r="G30" s="78"/>
      <c r="H30" s="58"/>
      <c r="I30" s="58"/>
      <c r="J30" s="79" t="s">
        <v>71</v>
      </c>
      <c r="K30" s="282">
        <f>3*E36</f>
        <v>0.59999999999999354</v>
      </c>
      <c r="L30" s="282"/>
      <c r="M30" s="59"/>
      <c r="N30" s="3"/>
      <c r="O30" s="38"/>
      <c r="Q30" s="333" t="s">
        <v>78</v>
      </c>
      <c r="R30" s="334">
        <f>K4*K4</f>
        <v>1.4399999999999691</v>
      </c>
      <c r="S30" s="335" t="s">
        <v>74</v>
      </c>
      <c r="T30" s="342" t="s">
        <v>77</v>
      </c>
      <c r="U30" s="343"/>
    </row>
    <row r="31" spans="2:21" ht="30.95" customHeight="1">
      <c r="B31" s="297" t="s">
        <v>85</v>
      </c>
      <c r="C31" s="169">
        <f>3*E36</f>
        <v>0.59999999999999354</v>
      </c>
      <c r="D31" s="322">
        <f>B30*D28</f>
        <v>0.99999999999998923</v>
      </c>
      <c r="E31" s="64">
        <f>E36</f>
        <v>0.19999999999999785</v>
      </c>
      <c r="F31" s="28"/>
      <c r="G31" s="28"/>
      <c r="H31" s="28"/>
      <c r="I31" s="28"/>
      <c r="J31" s="28"/>
      <c r="K31" s="28"/>
      <c r="L31" s="28"/>
      <c r="M31" s="28"/>
      <c r="N31" s="302">
        <f>D41</f>
        <v>0.99999999999998923</v>
      </c>
      <c r="O31" s="133">
        <f>15*E36</f>
        <v>2.9999999999999676</v>
      </c>
      <c r="Q31" s="350">
        <f>R30</f>
        <v>1.4399999999999691</v>
      </c>
      <c r="R31" s="351"/>
      <c r="S31" s="351"/>
      <c r="T31" s="344"/>
      <c r="U31" s="345"/>
    </row>
    <row r="32" spans="2:21" ht="30.95" customHeight="1">
      <c r="B32" s="298"/>
      <c r="C32" s="145"/>
      <c r="D32" s="323"/>
      <c r="E32" s="63">
        <f>E36</f>
        <v>0.19999999999999785</v>
      </c>
      <c r="F32" s="28"/>
      <c r="G32" s="28"/>
      <c r="H32" s="28"/>
      <c r="I32" s="28"/>
      <c r="J32" s="28"/>
      <c r="K32" s="28"/>
      <c r="L32" s="28"/>
      <c r="M32" s="28"/>
      <c r="N32" s="302"/>
      <c r="O32" s="133"/>
      <c r="Q32" s="352" t="s">
        <v>74</v>
      </c>
      <c r="R32" s="351"/>
      <c r="S32" s="351"/>
      <c r="T32" s="346"/>
      <c r="U32" s="347"/>
    </row>
    <row r="33" spans="2:21" ht="30.95" customHeight="1">
      <c r="B33" s="298"/>
      <c r="C33" s="146"/>
      <c r="D33" s="324" t="s">
        <v>86</v>
      </c>
      <c r="E33" s="64">
        <f>E36</f>
        <v>0.19999999999999785</v>
      </c>
      <c r="F33" s="28"/>
      <c r="G33" s="28"/>
      <c r="H33" s="28"/>
      <c r="I33" s="28"/>
      <c r="J33" s="28"/>
      <c r="K33" s="28"/>
      <c r="L33" s="28"/>
      <c r="M33" s="28"/>
      <c r="N33" s="302"/>
      <c r="O33" s="133"/>
      <c r="Q33" s="351"/>
      <c r="R33" s="351"/>
      <c r="S33" s="351"/>
      <c r="T33" s="336">
        <v>1.62</v>
      </c>
      <c r="U33" s="337" t="s">
        <v>73</v>
      </c>
    </row>
    <row r="34" spans="2:21" ht="30.95" customHeight="1">
      <c r="B34" s="298"/>
      <c r="C34" s="326">
        <f>N44</f>
        <v>0.39999999999999569</v>
      </c>
      <c r="D34" s="324"/>
      <c r="E34" s="63">
        <f>E36</f>
        <v>0.19999999999999785</v>
      </c>
      <c r="F34" s="84"/>
      <c r="G34" s="84"/>
      <c r="H34" s="84"/>
      <c r="I34" s="84"/>
      <c r="J34" s="84"/>
      <c r="K34" s="84"/>
      <c r="L34" s="84"/>
      <c r="M34" s="84"/>
      <c r="N34" s="302"/>
      <c r="O34" s="133"/>
      <c r="Q34" s="351"/>
      <c r="R34" s="351"/>
      <c r="S34" s="351"/>
      <c r="T34" s="336">
        <v>2.66</v>
      </c>
      <c r="U34" s="337" t="s">
        <v>73</v>
      </c>
    </row>
    <row r="35" spans="2:21" ht="30.95" customHeight="1">
      <c r="B35" s="299"/>
      <c r="C35" s="327"/>
      <c r="D35" s="325"/>
      <c r="E35" s="64">
        <f>E36</f>
        <v>0.19999999999999785</v>
      </c>
      <c r="F35" s="30"/>
      <c r="G35" s="30"/>
      <c r="H35" s="30"/>
      <c r="I35" s="30"/>
      <c r="J35" s="30"/>
      <c r="K35" s="30"/>
      <c r="L35" s="30"/>
      <c r="M35" s="30"/>
      <c r="N35" s="302"/>
      <c r="O35" s="113" t="s">
        <v>87</v>
      </c>
      <c r="Q35" s="351"/>
      <c r="R35" s="351"/>
      <c r="S35" s="351"/>
      <c r="T35" s="338">
        <f>S29</f>
        <v>4.3199999999998608</v>
      </c>
      <c r="U35" s="339" t="s">
        <v>73</v>
      </c>
    </row>
    <row r="36" spans="2:21" ht="30.95" customHeight="1">
      <c r="B36" s="311">
        <f>2*(C36*D28)</f>
        <v>1.9999999999999785</v>
      </c>
      <c r="C36" s="147">
        <f>B30</f>
        <v>1.61803398874989</v>
      </c>
      <c r="D36" s="307">
        <f>B30*D28</f>
        <v>0.99999999999998923</v>
      </c>
      <c r="E36" s="77">
        <f>D36/5</f>
        <v>0.19999999999999785</v>
      </c>
      <c r="F36" s="30"/>
      <c r="G36" s="30"/>
      <c r="H36" s="30"/>
      <c r="I36" s="30"/>
      <c r="J36" s="30"/>
      <c r="K36" s="30"/>
      <c r="L36" s="30"/>
      <c r="M36" s="30"/>
      <c r="N36" s="260">
        <f>N42</f>
        <v>0.39999999999999569</v>
      </c>
      <c r="O36" s="113"/>
      <c r="Q36" s="351"/>
      <c r="R36" s="353" t="s">
        <v>88</v>
      </c>
      <c r="S36" s="353"/>
      <c r="T36" s="336">
        <f>T35*1.618</f>
        <v>6.9897599999997757</v>
      </c>
      <c r="U36" s="337" t="s">
        <v>73</v>
      </c>
    </row>
    <row r="37" spans="2:21" ht="30.95" customHeight="1">
      <c r="B37" s="312"/>
      <c r="C37" s="148"/>
      <c r="D37" s="308"/>
      <c r="E37" s="76">
        <f>E36</f>
        <v>0.19999999999999785</v>
      </c>
      <c r="F37" s="30"/>
      <c r="G37" s="30"/>
      <c r="H37" s="30"/>
      <c r="I37" s="30"/>
      <c r="J37" s="30"/>
      <c r="K37" s="30"/>
      <c r="L37" s="30"/>
      <c r="M37" s="30"/>
      <c r="N37" s="262"/>
      <c r="O37" s="113"/>
      <c r="Q37" s="351"/>
      <c r="R37" s="354">
        <f>15*E11</f>
        <v>2.9999999999999676</v>
      </c>
      <c r="S37" s="355" t="s">
        <v>1</v>
      </c>
      <c r="T37" s="336">
        <f>T36*1.618</f>
        <v>11.309431679999637</v>
      </c>
      <c r="U37" s="337" t="s">
        <v>73</v>
      </c>
    </row>
    <row r="38" spans="2:21" ht="29.25" customHeight="1">
      <c r="B38" s="312"/>
      <c r="C38" s="148"/>
      <c r="D38" s="303" t="s">
        <v>66</v>
      </c>
      <c r="E38" s="63">
        <f>E36</f>
        <v>0.19999999999999785</v>
      </c>
      <c r="F38" s="30"/>
      <c r="G38" s="30"/>
      <c r="H38" s="30"/>
      <c r="I38" s="30"/>
      <c r="J38" s="30"/>
      <c r="K38" s="30"/>
      <c r="L38" s="30"/>
      <c r="M38" s="30"/>
      <c r="N38" s="260">
        <f>N44</f>
        <v>0.39999999999999569</v>
      </c>
      <c r="O38" s="113"/>
      <c r="Q38" s="351"/>
      <c r="R38" s="356"/>
      <c r="S38" s="351"/>
      <c r="T38" s="336">
        <f>T37*1.618</f>
        <v>18.298660458239414</v>
      </c>
      <c r="U38" s="337" t="s">
        <v>73</v>
      </c>
    </row>
    <row r="39" spans="2:21" ht="30.95" customHeight="1">
      <c r="B39" s="85" t="s">
        <v>2</v>
      </c>
      <c r="C39" s="148"/>
      <c r="D39" s="303"/>
      <c r="E39" s="76">
        <f>E36</f>
        <v>0.19999999999999785</v>
      </c>
      <c r="F39" s="30"/>
      <c r="G39" s="30"/>
      <c r="H39" s="30"/>
      <c r="I39" s="30"/>
      <c r="J39" s="30"/>
      <c r="K39" s="30"/>
      <c r="L39" s="30"/>
      <c r="M39" s="30"/>
      <c r="N39" s="262"/>
      <c r="O39" s="113"/>
      <c r="Q39" s="351"/>
      <c r="R39" s="351"/>
      <c r="S39" s="351"/>
      <c r="T39" s="336">
        <f>T38*1.618</f>
        <v>29.607232621431375</v>
      </c>
      <c r="U39" s="337" t="s">
        <v>73</v>
      </c>
    </row>
    <row r="40" spans="2:21" ht="30.95" customHeight="1">
      <c r="B40" s="300" t="s">
        <v>68</v>
      </c>
      <c r="C40" s="10" t="s">
        <v>2</v>
      </c>
      <c r="D40" s="304"/>
      <c r="E40" s="63">
        <f>E39</f>
        <v>0.19999999999999785</v>
      </c>
      <c r="F40" s="30"/>
      <c r="G40" s="30"/>
      <c r="H40" s="30"/>
      <c r="I40" s="30"/>
      <c r="J40" s="30"/>
      <c r="K40" s="30"/>
      <c r="L40" s="30"/>
      <c r="M40" s="30"/>
      <c r="N40" s="260">
        <f>N44</f>
        <v>0.39999999999999569</v>
      </c>
      <c r="O40" s="113"/>
      <c r="Q40" s="351"/>
      <c r="R40" s="351"/>
      <c r="S40" s="351"/>
      <c r="T40" s="351"/>
      <c r="U40" s="351"/>
    </row>
    <row r="41" spans="2:21" ht="30.95" customHeight="1">
      <c r="B41" s="300"/>
      <c r="C41" s="313" t="s">
        <v>18</v>
      </c>
      <c r="D41" s="319">
        <f>B30*D28</f>
        <v>0.99999999999998923</v>
      </c>
      <c r="E41" s="76">
        <f>E36</f>
        <v>0.19999999999999785</v>
      </c>
      <c r="F41" s="30"/>
      <c r="G41" s="30"/>
      <c r="H41" s="30"/>
      <c r="I41" s="30"/>
      <c r="J41" s="30"/>
      <c r="K41" s="30"/>
      <c r="L41" s="30"/>
      <c r="M41" s="30"/>
      <c r="N41" s="262"/>
      <c r="O41" s="113"/>
      <c r="Q41" s="351"/>
      <c r="R41" s="351"/>
      <c r="S41" s="351"/>
      <c r="T41" s="351"/>
      <c r="U41" s="351"/>
    </row>
    <row r="42" spans="2:21" ht="33" customHeight="1">
      <c r="B42" s="300"/>
      <c r="C42" s="313"/>
      <c r="D42" s="320"/>
      <c r="E42" s="63">
        <f>E41</f>
        <v>0.19999999999999785</v>
      </c>
      <c r="F42" s="30"/>
      <c r="G42" s="30"/>
      <c r="H42" s="30"/>
      <c r="I42" s="30"/>
      <c r="J42" s="30"/>
      <c r="K42" s="30"/>
      <c r="L42" s="30"/>
      <c r="M42" s="30"/>
      <c r="N42" s="260">
        <f>N44</f>
        <v>0.39999999999999569</v>
      </c>
      <c r="O42" s="113"/>
      <c r="Q42" s="357" t="s">
        <v>89</v>
      </c>
      <c r="R42" s="351"/>
      <c r="S42" s="351"/>
      <c r="T42" s="351"/>
      <c r="U42" s="351"/>
    </row>
    <row r="43" spans="2:21" ht="30.95" customHeight="1">
      <c r="B43" s="300"/>
      <c r="C43" s="313"/>
      <c r="D43" s="317" t="s">
        <v>66</v>
      </c>
      <c r="E43" s="76">
        <f>E36</f>
        <v>0.19999999999999785</v>
      </c>
      <c r="F43" s="30"/>
      <c r="G43" s="30"/>
      <c r="H43" s="30"/>
      <c r="I43" s="30"/>
      <c r="J43" s="30"/>
      <c r="K43" s="30"/>
      <c r="L43" s="30"/>
      <c r="M43" s="30"/>
      <c r="N43" s="262"/>
      <c r="O43" s="113"/>
      <c r="Q43" s="358">
        <f>K4</f>
        <v>1.1999999999999871</v>
      </c>
      <c r="R43" s="351"/>
      <c r="S43" s="351"/>
      <c r="T43" s="351"/>
      <c r="U43" s="351"/>
    </row>
    <row r="44" spans="2:21" ht="30.95" customHeight="1">
      <c r="B44" s="300"/>
      <c r="C44" s="313"/>
      <c r="D44" s="317"/>
      <c r="E44" s="63">
        <f>E36</f>
        <v>0.19999999999999785</v>
      </c>
      <c r="F44" s="30"/>
      <c r="G44" s="30"/>
      <c r="H44" s="30"/>
      <c r="I44" s="30"/>
      <c r="J44" s="30"/>
      <c r="K44" s="30"/>
      <c r="L44" s="30"/>
      <c r="M44" s="30"/>
      <c r="N44" s="260">
        <f>E45*2</f>
        <v>0.39999999999999569</v>
      </c>
      <c r="O44" s="113"/>
    </row>
    <row r="45" spans="2:21" ht="30.95" customHeight="1">
      <c r="B45" s="301"/>
      <c r="C45" s="314"/>
      <c r="D45" s="318"/>
      <c r="E45" s="76">
        <f>E44</f>
        <v>0.19999999999999785</v>
      </c>
      <c r="F45" s="30"/>
      <c r="G45" s="30"/>
      <c r="H45" s="30"/>
      <c r="I45" s="30"/>
      <c r="J45" s="30"/>
      <c r="K45" s="30"/>
      <c r="L45" s="30"/>
      <c r="M45" s="30"/>
      <c r="N45" s="262"/>
      <c r="O45" s="328"/>
    </row>
    <row r="46" spans="2:21" ht="24" customHeight="1">
      <c r="B46" s="68"/>
      <c r="C46" s="69"/>
      <c r="D46" s="69"/>
      <c r="E46" s="69"/>
      <c r="F46" s="30"/>
      <c r="G46" s="30"/>
      <c r="H46" s="30"/>
      <c r="I46" s="30"/>
      <c r="J46" s="30"/>
      <c r="K46" s="30"/>
      <c r="L46" s="30"/>
      <c r="M46" s="30"/>
      <c r="N46" s="69"/>
      <c r="O46" s="74"/>
    </row>
    <row r="47" spans="2:21" ht="21" customHeight="1" thickBot="1">
      <c r="B47" s="65"/>
      <c r="C47" s="66"/>
      <c r="D47" s="66"/>
      <c r="E47" s="66"/>
      <c r="F47" s="66"/>
      <c r="G47" s="66"/>
      <c r="H47" s="66"/>
      <c r="I47" s="66"/>
      <c r="J47" s="66"/>
      <c r="K47" s="66"/>
      <c r="L47" s="66"/>
      <c r="M47" s="66"/>
      <c r="N47" s="66"/>
      <c r="O47" s="67"/>
    </row>
    <row r="48" spans="2:21" ht="30.95" customHeight="1"/>
    <row r="49" ht="30.95" customHeight="1"/>
    <row r="50" ht="30.95" customHeight="1"/>
    <row r="51" ht="30.95" customHeight="1"/>
    <row r="52" ht="30.95" customHeight="1"/>
    <row r="53" ht="30.95" customHeight="1"/>
    <row r="54" ht="30.95" customHeight="1"/>
  </sheetData>
  <mergeCells count="65">
    <mergeCell ref="O35:O45"/>
    <mergeCell ref="R36:S36"/>
    <mergeCell ref="R20:S21"/>
    <mergeCell ref="O6:O9"/>
    <mergeCell ref="O10:O20"/>
    <mergeCell ref="T30:U32"/>
    <mergeCell ref="Q27:U28"/>
    <mergeCell ref="Q3:U17"/>
    <mergeCell ref="Q2:U2"/>
    <mergeCell ref="N31:N35"/>
    <mergeCell ref="D33:D35"/>
    <mergeCell ref="C34:C35"/>
    <mergeCell ref="B36:B38"/>
    <mergeCell ref="C36:C39"/>
    <mergeCell ref="D36:D37"/>
    <mergeCell ref="N36:N37"/>
    <mergeCell ref="D38:D40"/>
    <mergeCell ref="N38:N39"/>
    <mergeCell ref="B40:B45"/>
    <mergeCell ref="N40:N41"/>
    <mergeCell ref="C41:C45"/>
    <mergeCell ref="D41:D42"/>
    <mergeCell ref="N42:N43"/>
    <mergeCell ref="D43:D45"/>
    <mergeCell ref="N44:N45"/>
    <mergeCell ref="K29:M29"/>
    <mergeCell ref="B30:E30"/>
    <mergeCell ref="K30:L30"/>
    <mergeCell ref="B31:B35"/>
    <mergeCell ref="C31:C33"/>
    <mergeCell ref="D31:D32"/>
    <mergeCell ref="B11:B13"/>
    <mergeCell ref="C16:C20"/>
    <mergeCell ref="C11:C14"/>
    <mergeCell ref="N11:N12"/>
    <mergeCell ref="Q29:R29"/>
    <mergeCell ref="N19:N20"/>
    <mergeCell ref="N17:N18"/>
    <mergeCell ref="N15:N16"/>
    <mergeCell ref="N13:N14"/>
    <mergeCell ref="D18:D20"/>
    <mergeCell ref="D16:D17"/>
    <mergeCell ref="R22:S23"/>
    <mergeCell ref="O31:O34"/>
    <mergeCell ref="D29:F29"/>
    <mergeCell ref="G29:J29"/>
    <mergeCell ref="N6:N10"/>
    <mergeCell ref="D13:D15"/>
    <mergeCell ref="D8:D10"/>
    <mergeCell ref="D11:D12"/>
    <mergeCell ref="D6:D7"/>
    <mergeCell ref="B5:E5"/>
    <mergeCell ref="K5:L5"/>
    <mergeCell ref="B2:O2"/>
    <mergeCell ref="D3:F3"/>
    <mergeCell ref="J3:M3"/>
    <mergeCell ref="D4:F4"/>
    <mergeCell ref="G4:J4"/>
    <mergeCell ref="K4:M4"/>
    <mergeCell ref="B6:B10"/>
    <mergeCell ref="B27:O27"/>
    <mergeCell ref="D28:F28"/>
    <mergeCell ref="J28:M28"/>
    <mergeCell ref="C6:C10"/>
    <mergeCell ref="B15: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Calculadoras</vt:lpstr>
      <vt:lpstr>Cubo de Aire Áureo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G</cp:lastModifiedBy>
  <cp:lastPrinted>2015-03-28T13:57:47Z</cp:lastPrinted>
  <dcterms:created xsi:type="dcterms:W3CDTF">2015-03-14T16:51:10Z</dcterms:created>
  <dcterms:modified xsi:type="dcterms:W3CDTF">2015-03-30T05:58:26Z</dcterms:modified>
</cp:coreProperties>
</file>